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white\Desktop\速報HTML\"/>
    </mc:Choice>
  </mc:AlternateContent>
  <xr:revisionPtr revIDLastSave="0" documentId="13_ncr:1_{8001FC23-0461-4668-BCDD-96EC6AB008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0" r:id="rId1"/>
    <sheet name="振込金額計算" sheetId="13" state="hidden" r:id="rId2"/>
  </sheets>
  <definedNames>
    <definedName name="_Order1" hidden="1">255</definedName>
    <definedName name="_Order2" hidden="1">0</definedName>
    <definedName name="_xlnm.Print_Area" localSheetId="0">申込書!$A$1:$X$127</definedName>
    <definedName name="_xlnm.Print_Titles" localSheetId="0">申込書!$26:$26</definedName>
    <definedName name="test">#REF!</definedName>
    <definedName name="データ">#REF!</definedName>
    <definedName name="基準">#REF!</definedName>
    <definedName name="種目">申込書!$U$29:$X$65</definedName>
    <definedName name="読込">#REF!</definedName>
  </definedNames>
  <calcPr calcId="181029" calcMode="autoNoTable"/>
</workbook>
</file>

<file path=xl/calcChain.xml><?xml version="1.0" encoding="utf-8"?>
<calcChain xmlns="http://schemas.openxmlformats.org/spreadsheetml/2006/main">
  <c r="D127" i="10" l="1"/>
  <c r="D126" i="10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AE5" i="10"/>
  <c r="N127" i="10"/>
  <c r="M127" i="10"/>
  <c r="N126" i="10"/>
  <c r="M126" i="10"/>
  <c r="N125" i="10"/>
  <c r="M125" i="10"/>
  <c r="N124" i="10"/>
  <c r="M124" i="10"/>
  <c r="N123" i="10"/>
  <c r="M123" i="10"/>
  <c r="N122" i="10"/>
  <c r="M122" i="10"/>
  <c r="N121" i="10"/>
  <c r="M121" i="10"/>
  <c r="N120" i="10"/>
  <c r="M120" i="10"/>
  <c r="N119" i="10"/>
  <c r="M119" i="10"/>
  <c r="N118" i="10"/>
  <c r="M118" i="10"/>
  <c r="N117" i="10"/>
  <c r="M117" i="10"/>
  <c r="N116" i="10"/>
  <c r="M116" i="10"/>
  <c r="N115" i="10"/>
  <c r="M115" i="10"/>
  <c r="N114" i="10"/>
  <c r="M114" i="10"/>
  <c r="N113" i="10"/>
  <c r="M113" i="10"/>
  <c r="N112" i="10"/>
  <c r="M112" i="10"/>
  <c r="N111" i="10"/>
  <c r="M111" i="10"/>
  <c r="N110" i="10"/>
  <c r="M110" i="10"/>
  <c r="N109" i="10"/>
  <c r="M109" i="10"/>
  <c r="N108" i="10"/>
  <c r="M108" i="10"/>
  <c r="N107" i="10"/>
  <c r="M107" i="10"/>
  <c r="N106" i="10"/>
  <c r="M106" i="10"/>
  <c r="N105" i="10"/>
  <c r="M105" i="10"/>
  <c r="N104" i="10"/>
  <c r="M104" i="10"/>
  <c r="N103" i="10"/>
  <c r="M103" i="10"/>
  <c r="N102" i="10"/>
  <c r="M102" i="10"/>
  <c r="N101" i="10"/>
  <c r="M101" i="10"/>
  <c r="N100" i="10"/>
  <c r="M100" i="10"/>
  <c r="N99" i="10"/>
  <c r="M99" i="10"/>
  <c r="N98" i="10"/>
  <c r="M98" i="10"/>
  <c r="N97" i="10"/>
  <c r="M97" i="10"/>
  <c r="N96" i="10"/>
  <c r="M96" i="10"/>
  <c r="N95" i="10"/>
  <c r="M95" i="10"/>
  <c r="N94" i="10"/>
  <c r="M94" i="10"/>
  <c r="N93" i="10"/>
  <c r="M93" i="10"/>
  <c r="N92" i="10"/>
  <c r="M92" i="10"/>
  <c r="N91" i="10"/>
  <c r="M91" i="10"/>
  <c r="N90" i="10"/>
  <c r="M90" i="10"/>
  <c r="N89" i="10"/>
  <c r="M89" i="10"/>
  <c r="N88" i="10"/>
  <c r="M88" i="10"/>
  <c r="N87" i="10"/>
  <c r="M87" i="10"/>
  <c r="N86" i="10"/>
  <c r="M86" i="10"/>
  <c r="N85" i="10"/>
  <c r="M85" i="10"/>
  <c r="N84" i="10"/>
  <c r="M84" i="10"/>
  <c r="N83" i="10"/>
  <c r="M83" i="10"/>
  <c r="N82" i="10"/>
  <c r="M82" i="10"/>
  <c r="N81" i="10"/>
  <c r="M81" i="10"/>
  <c r="N80" i="10"/>
  <c r="M80" i="10"/>
  <c r="N79" i="10"/>
  <c r="M79" i="10"/>
  <c r="N78" i="10"/>
  <c r="M78" i="10"/>
  <c r="N77" i="10"/>
  <c r="M77" i="10"/>
  <c r="N76" i="10"/>
  <c r="M76" i="10"/>
  <c r="N75" i="10"/>
  <c r="M75" i="10"/>
  <c r="N74" i="10"/>
  <c r="M74" i="10"/>
  <c r="N73" i="10"/>
  <c r="M73" i="10"/>
  <c r="N72" i="10"/>
  <c r="M72" i="10"/>
  <c r="N71" i="10"/>
  <c r="M71" i="10"/>
  <c r="N70" i="10"/>
  <c r="M70" i="10"/>
  <c r="N69" i="10"/>
  <c r="M69" i="10"/>
  <c r="N68" i="10"/>
  <c r="M68" i="10"/>
  <c r="N67" i="10"/>
  <c r="M67" i="10"/>
  <c r="N66" i="10"/>
  <c r="M66" i="10"/>
  <c r="N65" i="10"/>
  <c r="M65" i="10"/>
  <c r="N64" i="10"/>
  <c r="M64" i="10"/>
  <c r="N63" i="10"/>
  <c r="M63" i="10"/>
  <c r="N62" i="10"/>
  <c r="M62" i="10"/>
  <c r="N61" i="10"/>
  <c r="M61" i="10"/>
  <c r="N60" i="10"/>
  <c r="M60" i="10"/>
  <c r="N59" i="10"/>
  <c r="M59" i="10"/>
  <c r="N58" i="10"/>
  <c r="M58" i="10"/>
  <c r="N57" i="10"/>
  <c r="M57" i="10"/>
  <c r="N56" i="10"/>
  <c r="M56" i="10"/>
  <c r="N55" i="10"/>
  <c r="M55" i="10"/>
  <c r="N54" i="10"/>
  <c r="M54" i="10"/>
  <c r="N53" i="10"/>
  <c r="M53" i="10"/>
  <c r="N52" i="10"/>
  <c r="M52" i="10"/>
  <c r="N51" i="10"/>
  <c r="M51" i="10"/>
  <c r="N50" i="10"/>
  <c r="M50" i="10"/>
  <c r="N49" i="10"/>
  <c r="M49" i="10"/>
  <c r="N48" i="10"/>
  <c r="M48" i="10"/>
  <c r="N47" i="10"/>
  <c r="M47" i="10"/>
  <c r="N46" i="10"/>
  <c r="M46" i="10"/>
  <c r="N45" i="10"/>
  <c r="M45" i="10"/>
  <c r="N44" i="10"/>
  <c r="M44" i="10"/>
  <c r="N43" i="10"/>
  <c r="M43" i="10"/>
  <c r="N42" i="10"/>
  <c r="M42" i="10"/>
  <c r="N41" i="10"/>
  <c r="M41" i="10"/>
  <c r="N40" i="10"/>
  <c r="M40" i="10"/>
  <c r="N39" i="10"/>
  <c r="M39" i="10"/>
  <c r="N38" i="10"/>
  <c r="M38" i="10"/>
  <c r="N37" i="10"/>
  <c r="M37" i="10"/>
  <c r="N36" i="10"/>
  <c r="M36" i="10"/>
  <c r="N35" i="10"/>
  <c r="M35" i="10"/>
  <c r="N34" i="10"/>
  <c r="M34" i="10"/>
  <c r="N33" i="10"/>
  <c r="M33" i="10"/>
  <c r="N32" i="10"/>
  <c r="M32" i="10"/>
  <c r="N31" i="10"/>
  <c r="M31" i="10"/>
  <c r="N30" i="10"/>
  <c r="M30" i="10"/>
  <c r="N29" i="10"/>
  <c r="M29" i="10"/>
  <c r="N28" i="10"/>
  <c r="M28" i="10"/>
  <c r="AH8" i="10" l="1"/>
  <c r="AG8" i="10"/>
  <c r="AF8" i="10"/>
  <c r="AE8" i="10"/>
  <c r="AH7" i="10"/>
  <c r="AG7" i="10"/>
  <c r="AF7" i="10"/>
  <c r="AE7" i="10"/>
  <c r="AH6" i="10"/>
  <c r="AG6" i="10"/>
  <c r="AF6" i="10"/>
  <c r="AE6" i="10"/>
  <c r="AH5" i="10"/>
  <c r="AG5" i="10"/>
  <c r="AF5" i="10"/>
  <c r="S127" i="10"/>
  <c r="S126" i="10"/>
  <c r="S125" i="10"/>
  <c r="S124" i="10"/>
  <c r="S123" i="10"/>
  <c r="S122" i="10"/>
  <c r="S121" i="10"/>
  <c r="S120" i="10"/>
  <c r="S119" i="10"/>
  <c r="S118" i="10"/>
  <c r="S117" i="10"/>
  <c r="S116" i="10"/>
  <c r="S115" i="10"/>
  <c r="S114" i="10"/>
  <c r="S113" i="10"/>
  <c r="S112" i="10"/>
  <c r="S111" i="10"/>
  <c r="S110" i="10"/>
  <c r="S109" i="10"/>
  <c r="S108" i="10"/>
  <c r="S107" i="10"/>
  <c r="S106" i="10"/>
  <c r="S105" i="10"/>
  <c r="S104" i="10"/>
  <c r="S103" i="10"/>
  <c r="S102" i="10"/>
  <c r="S101" i="10"/>
  <c r="S100" i="10"/>
  <c r="S99" i="10"/>
  <c r="S98" i="10"/>
  <c r="S97" i="10"/>
  <c r="S96" i="10"/>
  <c r="S95" i="10"/>
  <c r="S94" i="10"/>
  <c r="S93" i="10"/>
  <c r="S92" i="10"/>
  <c r="S91" i="10"/>
  <c r="S90" i="10"/>
  <c r="S89" i="10"/>
  <c r="S88" i="10"/>
  <c r="S87" i="10"/>
  <c r="S86" i="10"/>
  <c r="S85" i="10"/>
  <c r="S84" i="10"/>
  <c r="S83" i="10"/>
  <c r="S82" i="10"/>
  <c r="S81" i="10"/>
  <c r="S80" i="10"/>
  <c r="S79" i="10"/>
  <c r="S78" i="10"/>
  <c r="S77" i="10"/>
  <c r="S76" i="10"/>
  <c r="S75" i="10"/>
  <c r="S74" i="10"/>
  <c r="S73" i="10"/>
  <c r="S72" i="10"/>
  <c r="S71" i="10"/>
  <c r="S70" i="10"/>
  <c r="S69" i="10"/>
  <c r="S68" i="10"/>
  <c r="S67" i="10"/>
  <c r="S66" i="10"/>
  <c r="S65" i="10"/>
  <c r="S64" i="10"/>
  <c r="S63" i="10"/>
  <c r="S62" i="10"/>
  <c r="S61" i="10"/>
  <c r="S60" i="10"/>
  <c r="S59" i="10"/>
  <c r="S58" i="10"/>
  <c r="S57" i="10"/>
  <c r="S56" i="10"/>
  <c r="S55" i="10"/>
  <c r="S54" i="10"/>
  <c r="S53" i="10"/>
  <c r="S52" i="10"/>
  <c r="S51" i="10"/>
  <c r="S50" i="10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AB28" i="10"/>
  <c r="C28" i="10"/>
  <c r="AI5" i="10" l="1"/>
  <c r="AJ5" i="10" s="1"/>
  <c r="Y32" i="10" s="1"/>
  <c r="AI6" i="10"/>
  <c r="AJ6" i="10" s="1"/>
  <c r="AI8" i="10"/>
  <c r="AJ8" i="10" s="1"/>
  <c r="AI7" i="10"/>
  <c r="AJ7" i="10" s="1"/>
  <c r="Y54" i="10" s="1"/>
  <c r="AP2" i="10"/>
  <c r="AN2" i="10"/>
  <c r="AO2" i="10" s="1"/>
  <c r="AQ2" i="10" s="1"/>
  <c r="AI9" i="10" l="1"/>
  <c r="U5" i="10" s="1"/>
  <c r="AC127" i="10"/>
  <c r="AC126" i="10"/>
  <c r="AC125" i="10"/>
  <c r="AC124" i="10"/>
  <c r="AC123" i="10"/>
  <c r="AC122" i="10"/>
  <c r="AC121" i="10"/>
  <c r="AC120" i="10"/>
  <c r="AC119" i="10"/>
  <c r="AC118" i="10"/>
  <c r="AC117" i="10"/>
  <c r="AC116" i="10"/>
  <c r="AC115" i="10"/>
  <c r="AC114" i="10"/>
  <c r="AC113" i="10"/>
  <c r="AC112" i="10"/>
  <c r="AC111" i="10"/>
  <c r="AC110" i="10"/>
  <c r="AC109" i="10"/>
  <c r="AC108" i="10"/>
  <c r="AC107" i="10"/>
  <c r="AC106" i="10"/>
  <c r="AC105" i="10"/>
  <c r="AC104" i="10"/>
  <c r="AC103" i="10"/>
  <c r="AC102" i="10"/>
  <c r="AC101" i="10"/>
  <c r="AC100" i="10"/>
  <c r="AC99" i="10"/>
  <c r="AC98" i="10"/>
  <c r="AC97" i="10"/>
  <c r="AC96" i="10"/>
  <c r="AC95" i="10"/>
  <c r="AC94" i="10"/>
  <c r="AC93" i="10"/>
  <c r="AC92" i="10"/>
  <c r="AC91" i="10"/>
  <c r="AC90" i="10"/>
  <c r="AC89" i="10"/>
  <c r="AC88" i="10"/>
  <c r="AC87" i="10"/>
  <c r="AC86" i="10"/>
  <c r="AC85" i="10"/>
  <c r="AC84" i="10"/>
  <c r="AC83" i="10"/>
  <c r="AC82" i="10"/>
  <c r="AC81" i="10"/>
  <c r="AC80" i="10"/>
  <c r="AC79" i="10"/>
  <c r="AC78" i="10"/>
  <c r="AC77" i="10"/>
  <c r="AC76" i="10"/>
  <c r="AC75" i="10"/>
  <c r="AC74" i="10"/>
  <c r="AC73" i="10"/>
  <c r="AC72" i="10"/>
  <c r="AC71" i="10"/>
  <c r="AC70" i="10"/>
  <c r="AC69" i="10"/>
  <c r="AC68" i="10"/>
  <c r="AC67" i="10"/>
  <c r="AC66" i="10"/>
  <c r="AC65" i="10"/>
  <c r="AC64" i="10"/>
  <c r="AC63" i="10"/>
  <c r="AC62" i="10"/>
  <c r="AC61" i="10"/>
  <c r="AC60" i="10"/>
  <c r="AC59" i="10"/>
  <c r="AC58" i="10"/>
  <c r="AC57" i="10"/>
  <c r="AC56" i="10"/>
  <c r="AC55" i="10"/>
  <c r="AC54" i="10"/>
  <c r="AC53" i="10"/>
  <c r="AC52" i="10"/>
  <c r="AC51" i="10"/>
  <c r="AC50" i="10"/>
  <c r="AC49" i="10"/>
  <c r="AC48" i="10"/>
  <c r="AC47" i="10"/>
  <c r="AC46" i="10"/>
  <c r="AC45" i="10"/>
  <c r="AC44" i="10"/>
  <c r="AC43" i="10"/>
  <c r="AC42" i="10"/>
  <c r="AC41" i="10"/>
  <c r="AC40" i="10"/>
  <c r="AC39" i="10"/>
  <c r="AC38" i="10"/>
  <c r="AC37" i="10"/>
  <c r="AC36" i="10"/>
  <c r="AC35" i="10"/>
  <c r="AC34" i="10"/>
  <c r="AC33" i="10"/>
  <c r="AC32" i="10"/>
  <c r="AC31" i="10"/>
  <c r="AC30" i="10"/>
  <c r="H127" i="10"/>
  <c r="H126" i="10"/>
  <c r="H125" i="10"/>
  <c r="H124" i="10"/>
  <c r="H123" i="10"/>
  <c r="H122" i="10"/>
  <c r="H121" i="10"/>
  <c r="H120" i="10"/>
  <c r="H119" i="10"/>
  <c r="H118" i="10"/>
  <c r="H117" i="10"/>
  <c r="H116" i="10"/>
  <c r="H115" i="10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1" i="10"/>
  <c r="H50" i="10"/>
  <c r="H49" i="10"/>
  <c r="H48" i="10"/>
  <c r="H47" i="10"/>
  <c r="H46" i="10"/>
  <c r="H45" i="10"/>
  <c r="H44" i="10"/>
  <c r="B11" i="13"/>
  <c r="B7" i="13"/>
  <c r="B24" i="13"/>
  <c r="AB29" i="10"/>
  <c r="AB34" i="10"/>
  <c r="N27" i="10" l="1"/>
  <c r="M27" i="10"/>
  <c r="V6" i="10" l="1"/>
  <c r="D24" i="13" l="1"/>
  <c r="H24" i="13" s="1"/>
  <c r="H3" i="13"/>
  <c r="B4" i="13"/>
  <c r="B3" i="13"/>
  <c r="R28" i="10" l="1"/>
  <c r="E127" i="10" l="1"/>
  <c r="C127" i="10"/>
  <c r="E126" i="10"/>
  <c r="C126" i="10"/>
  <c r="E125" i="10"/>
  <c r="C125" i="10"/>
  <c r="E124" i="10"/>
  <c r="C124" i="10"/>
  <c r="E123" i="10"/>
  <c r="C123" i="10"/>
  <c r="E122" i="10"/>
  <c r="C122" i="10"/>
  <c r="E121" i="10"/>
  <c r="C121" i="10"/>
  <c r="E120" i="10"/>
  <c r="C120" i="10"/>
  <c r="E119" i="10"/>
  <c r="C119" i="10"/>
  <c r="E118" i="10"/>
  <c r="C118" i="10"/>
  <c r="E117" i="10"/>
  <c r="C117" i="10"/>
  <c r="E116" i="10"/>
  <c r="C116" i="10"/>
  <c r="E115" i="10"/>
  <c r="C115" i="10"/>
  <c r="E114" i="10"/>
  <c r="C114" i="10"/>
  <c r="E113" i="10"/>
  <c r="C113" i="10"/>
  <c r="E112" i="10"/>
  <c r="C112" i="10"/>
  <c r="E111" i="10"/>
  <c r="C111" i="10"/>
  <c r="E110" i="10"/>
  <c r="C110" i="10"/>
  <c r="E109" i="10"/>
  <c r="C109" i="10"/>
  <c r="E108" i="10"/>
  <c r="C108" i="10"/>
  <c r="E107" i="10"/>
  <c r="C107" i="10"/>
  <c r="E106" i="10"/>
  <c r="C106" i="10"/>
  <c r="E105" i="10"/>
  <c r="C105" i="10"/>
  <c r="E104" i="10"/>
  <c r="C104" i="10"/>
  <c r="E103" i="10"/>
  <c r="C103" i="10"/>
  <c r="E102" i="10"/>
  <c r="C102" i="10"/>
  <c r="E101" i="10"/>
  <c r="C101" i="10"/>
  <c r="E100" i="10"/>
  <c r="C100" i="10"/>
  <c r="E99" i="10"/>
  <c r="C99" i="10"/>
  <c r="E98" i="10"/>
  <c r="C98" i="10"/>
  <c r="E97" i="10"/>
  <c r="C97" i="10"/>
  <c r="E96" i="10"/>
  <c r="C96" i="10"/>
  <c r="E95" i="10"/>
  <c r="C95" i="10"/>
  <c r="E94" i="10"/>
  <c r="C94" i="10"/>
  <c r="E93" i="10"/>
  <c r="C93" i="10"/>
  <c r="E92" i="10"/>
  <c r="C92" i="10"/>
  <c r="E91" i="10"/>
  <c r="C91" i="10"/>
  <c r="E90" i="10"/>
  <c r="C90" i="10"/>
  <c r="E89" i="10"/>
  <c r="C89" i="10"/>
  <c r="E88" i="10"/>
  <c r="C88" i="10"/>
  <c r="E87" i="10"/>
  <c r="C87" i="10"/>
  <c r="E86" i="10"/>
  <c r="C86" i="10"/>
  <c r="E85" i="10"/>
  <c r="C85" i="10"/>
  <c r="E84" i="10"/>
  <c r="C84" i="10"/>
  <c r="E83" i="10"/>
  <c r="C83" i="10"/>
  <c r="E82" i="10"/>
  <c r="C82" i="10"/>
  <c r="E81" i="10"/>
  <c r="C81" i="10"/>
  <c r="E80" i="10"/>
  <c r="C80" i="10"/>
  <c r="E79" i="10"/>
  <c r="C79" i="10"/>
  <c r="E78" i="10"/>
  <c r="C78" i="10"/>
  <c r="E77" i="10"/>
  <c r="C77" i="10"/>
  <c r="E76" i="10"/>
  <c r="C76" i="10"/>
  <c r="E75" i="10"/>
  <c r="C75" i="10"/>
  <c r="E74" i="10"/>
  <c r="C74" i="10"/>
  <c r="E73" i="10"/>
  <c r="C73" i="10"/>
  <c r="E72" i="10"/>
  <c r="C72" i="10"/>
  <c r="E71" i="10"/>
  <c r="C71" i="10"/>
  <c r="E70" i="10"/>
  <c r="C70" i="10"/>
  <c r="E69" i="10"/>
  <c r="C69" i="10"/>
  <c r="E68" i="10"/>
  <c r="C68" i="10"/>
  <c r="E67" i="10"/>
  <c r="C67" i="10"/>
  <c r="E66" i="10"/>
  <c r="C66" i="10"/>
  <c r="E65" i="10"/>
  <c r="C65" i="10"/>
  <c r="E64" i="10"/>
  <c r="C64" i="10"/>
  <c r="E63" i="10"/>
  <c r="C63" i="10"/>
  <c r="E62" i="10"/>
  <c r="C62" i="10"/>
  <c r="E61" i="10"/>
  <c r="C61" i="10"/>
  <c r="E60" i="10"/>
  <c r="C60" i="10"/>
  <c r="E59" i="10"/>
  <c r="C59" i="10"/>
  <c r="E58" i="10"/>
  <c r="C58" i="10"/>
  <c r="E57" i="10"/>
  <c r="C57" i="10"/>
  <c r="E56" i="10"/>
  <c r="C56" i="10"/>
  <c r="E55" i="10"/>
  <c r="C55" i="10"/>
  <c r="E54" i="10"/>
  <c r="C54" i="10"/>
  <c r="E53" i="10"/>
  <c r="C53" i="10"/>
  <c r="E52" i="10"/>
  <c r="C52" i="10"/>
  <c r="E51" i="10"/>
  <c r="C51" i="10"/>
  <c r="E50" i="10"/>
  <c r="C50" i="10"/>
  <c r="E49" i="10"/>
  <c r="C49" i="10"/>
  <c r="E48" i="10"/>
  <c r="C48" i="10"/>
  <c r="E47" i="10"/>
  <c r="C47" i="10"/>
  <c r="E46" i="10"/>
  <c r="C46" i="10"/>
  <c r="E45" i="10"/>
  <c r="C45" i="10"/>
  <c r="E44" i="10"/>
  <c r="C44" i="10"/>
  <c r="E43" i="10"/>
  <c r="C43" i="10"/>
  <c r="E42" i="10"/>
  <c r="C42" i="10"/>
  <c r="E41" i="10"/>
  <c r="C41" i="10"/>
  <c r="E40" i="10"/>
  <c r="C40" i="10"/>
  <c r="E39" i="10"/>
  <c r="C39" i="10"/>
  <c r="E38" i="10"/>
  <c r="C38" i="10"/>
  <c r="E37" i="10"/>
  <c r="C37" i="10"/>
  <c r="E36" i="10"/>
  <c r="C36" i="10"/>
  <c r="E35" i="10"/>
  <c r="C35" i="10"/>
  <c r="E34" i="10"/>
  <c r="C34" i="10"/>
  <c r="E33" i="10"/>
  <c r="C33" i="10"/>
  <c r="E32" i="10"/>
  <c r="C32" i="10"/>
  <c r="E31" i="10"/>
  <c r="C31" i="10"/>
  <c r="E30" i="10"/>
  <c r="C30" i="10"/>
  <c r="E29" i="10"/>
  <c r="C29" i="10"/>
  <c r="E28" i="10"/>
  <c r="X64" i="10"/>
  <c r="X63" i="10"/>
  <c r="X62" i="10"/>
  <c r="X61" i="10"/>
  <c r="X60" i="10"/>
  <c r="X59" i="10"/>
  <c r="X58" i="10"/>
  <c r="X57" i="10"/>
  <c r="X56" i="10"/>
  <c r="X55" i="10"/>
  <c r="X54" i="10"/>
  <c r="X53" i="10"/>
  <c r="X52" i="10"/>
  <c r="X51" i="10"/>
  <c r="X44" i="10"/>
  <c r="X43" i="10"/>
  <c r="X42" i="10"/>
  <c r="X41" i="10"/>
  <c r="X40" i="10"/>
  <c r="X39" i="10"/>
  <c r="X38" i="10"/>
  <c r="X37" i="10"/>
  <c r="X36" i="10"/>
  <c r="X35" i="10"/>
  <c r="X34" i="10"/>
  <c r="X33" i="10"/>
  <c r="X32" i="10"/>
  <c r="X31" i="10"/>
  <c r="X30" i="10"/>
  <c r="Q127" i="10"/>
  <c r="Q126" i="10"/>
  <c r="Q125" i="10"/>
  <c r="Q124" i="10"/>
  <c r="Q123" i="10"/>
  <c r="Q122" i="10"/>
  <c r="Q121" i="10"/>
  <c r="Q120" i="10"/>
  <c r="Q119" i="10"/>
  <c r="Q118" i="10"/>
  <c r="Q117" i="10"/>
  <c r="Q116" i="10"/>
  <c r="Q115" i="10"/>
  <c r="Q114" i="10"/>
  <c r="Q113" i="10"/>
  <c r="Q112" i="10"/>
  <c r="Q111" i="10"/>
  <c r="Q110" i="10"/>
  <c r="Q109" i="10"/>
  <c r="Q108" i="10"/>
  <c r="Q107" i="10"/>
  <c r="Q106" i="10"/>
  <c r="Q105" i="10"/>
  <c r="Q104" i="10"/>
  <c r="Q103" i="10"/>
  <c r="Q102" i="10"/>
  <c r="Q101" i="10"/>
  <c r="Q100" i="10"/>
  <c r="Q99" i="10"/>
  <c r="Q98" i="10"/>
  <c r="Q97" i="10"/>
  <c r="Q96" i="10"/>
  <c r="Q95" i="10"/>
  <c r="Q94" i="10"/>
  <c r="Q93" i="10"/>
  <c r="Q92" i="10"/>
  <c r="Q91" i="10"/>
  <c r="Q90" i="10"/>
  <c r="Q89" i="10"/>
  <c r="Q88" i="10"/>
  <c r="Q87" i="10"/>
  <c r="Q86" i="10"/>
  <c r="Q85" i="10"/>
  <c r="Q84" i="10"/>
  <c r="Q83" i="10"/>
  <c r="Q82" i="10"/>
  <c r="Q81" i="10"/>
  <c r="Q80" i="10"/>
  <c r="Q79" i="10"/>
  <c r="Q78" i="10"/>
  <c r="Q77" i="10"/>
  <c r="Q76" i="10"/>
  <c r="Q75" i="10"/>
  <c r="Q74" i="10"/>
  <c r="Q73" i="10"/>
  <c r="Q72" i="10"/>
  <c r="Q71" i="10"/>
  <c r="Q70" i="10"/>
  <c r="Q69" i="10"/>
  <c r="Q68" i="10"/>
  <c r="Q67" i="10"/>
  <c r="Q66" i="10"/>
  <c r="Q65" i="10"/>
  <c r="Q64" i="10"/>
  <c r="Q63" i="10"/>
  <c r="Q62" i="10"/>
  <c r="Q61" i="10"/>
  <c r="Q60" i="10"/>
  <c r="Q59" i="10"/>
  <c r="Q58" i="10"/>
  <c r="Q57" i="10"/>
  <c r="Q56" i="10"/>
  <c r="Q55" i="10"/>
  <c r="Q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X29" i="10"/>
  <c r="H43" i="10" l="1"/>
  <c r="H42" i="10"/>
  <c r="H40" i="10"/>
  <c r="H39" i="10"/>
  <c r="H38" i="10"/>
  <c r="H36" i="10"/>
  <c r="H37" i="10"/>
  <c r="H35" i="10"/>
  <c r="H34" i="10"/>
  <c r="H55" i="10"/>
  <c r="H54" i="10"/>
  <c r="H53" i="10"/>
  <c r="H52" i="10"/>
  <c r="H41" i="10"/>
  <c r="H33" i="10"/>
  <c r="H28" i="10"/>
  <c r="AC28" i="10" s="1"/>
  <c r="H29" i="10"/>
  <c r="AC29" i="10" s="1"/>
  <c r="H30" i="10"/>
  <c r="H31" i="10"/>
  <c r="H32" i="10"/>
  <c r="E16" i="13"/>
  <c r="E17" i="13"/>
  <c r="X45" i="10"/>
  <c r="E14" i="13" s="1"/>
  <c r="D20" i="13" l="1"/>
  <c r="H20" i="13" s="1"/>
  <c r="X50" i="10"/>
  <c r="X49" i="10"/>
  <c r="X48" i="10"/>
  <c r="X47" i="10"/>
  <c r="X46" i="10"/>
  <c r="E15" i="13" s="1"/>
  <c r="R48" i="10" l="1"/>
  <c r="AB128" i="10" l="1"/>
  <c r="AB127" i="10"/>
  <c r="AB126" i="10"/>
  <c r="AB125" i="10"/>
  <c r="AB124" i="10"/>
  <c r="AB123" i="10"/>
  <c r="AB122" i="10"/>
  <c r="AB121" i="10"/>
  <c r="AB120" i="10"/>
  <c r="AB119" i="10"/>
  <c r="AB118" i="10"/>
  <c r="AB117" i="10"/>
  <c r="AB116" i="10"/>
  <c r="AB115" i="10"/>
  <c r="AB114" i="10"/>
  <c r="AB113" i="10"/>
  <c r="AB112" i="10"/>
  <c r="AB111" i="10"/>
  <c r="AB110" i="10"/>
  <c r="AB109" i="10"/>
  <c r="AB108" i="10"/>
  <c r="AB107" i="10"/>
  <c r="AB106" i="10"/>
  <c r="AB105" i="10"/>
  <c r="AB104" i="10"/>
  <c r="AB103" i="10"/>
  <c r="AB102" i="10"/>
  <c r="AB101" i="10"/>
  <c r="AB100" i="10"/>
  <c r="AB99" i="10"/>
  <c r="AB98" i="10"/>
  <c r="AB97" i="10"/>
  <c r="AB96" i="10"/>
  <c r="AB95" i="10"/>
  <c r="AB94" i="10"/>
  <c r="AB93" i="10"/>
  <c r="AB92" i="10"/>
  <c r="AB91" i="10"/>
  <c r="AB90" i="10"/>
  <c r="AB89" i="10"/>
  <c r="AB88" i="10"/>
  <c r="AB87" i="10"/>
  <c r="AB86" i="10"/>
  <c r="AB85" i="10"/>
  <c r="AB84" i="10"/>
  <c r="AB83" i="10"/>
  <c r="AB82" i="10"/>
  <c r="AB81" i="10"/>
  <c r="AB80" i="10"/>
  <c r="AB79" i="10"/>
  <c r="AB78" i="10"/>
  <c r="AB77" i="10"/>
  <c r="AB76" i="10"/>
  <c r="AB75" i="10"/>
  <c r="AB74" i="10"/>
  <c r="AB73" i="10"/>
  <c r="AB72" i="10"/>
  <c r="AB71" i="10"/>
  <c r="AB70" i="10"/>
  <c r="AB69" i="10"/>
  <c r="AB68" i="10"/>
  <c r="AB67" i="10"/>
  <c r="AB66" i="10"/>
  <c r="AB65" i="10"/>
  <c r="AB64" i="10"/>
  <c r="AB63" i="10"/>
  <c r="AB62" i="10"/>
  <c r="AB61" i="10"/>
  <c r="AB60" i="10"/>
  <c r="AB59" i="10"/>
  <c r="AB58" i="10"/>
  <c r="AB57" i="10"/>
  <c r="AB56" i="10"/>
  <c r="AB55" i="10"/>
  <c r="AB54" i="10"/>
  <c r="AB53" i="10"/>
  <c r="AB52" i="10"/>
  <c r="AB51" i="10"/>
  <c r="AB50" i="10"/>
  <c r="AB49" i="10"/>
  <c r="AB48" i="10"/>
  <c r="AB47" i="10"/>
  <c r="AB46" i="10"/>
  <c r="AB45" i="10"/>
  <c r="AB44" i="10"/>
  <c r="AB43" i="10"/>
  <c r="AB42" i="10"/>
  <c r="AB41" i="10"/>
  <c r="AB40" i="10"/>
  <c r="AB39" i="10"/>
  <c r="AB38" i="10"/>
  <c r="AB37" i="10"/>
  <c r="AB36" i="10"/>
  <c r="AB35" i="10"/>
  <c r="AB33" i="10"/>
  <c r="AB32" i="10"/>
  <c r="AB31" i="10"/>
  <c r="AB30" i="10"/>
  <c r="X5" i="10" l="1"/>
  <c r="AA5" i="10"/>
  <c r="AB5" i="10"/>
  <c r="R127" i="10"/>
  <c r="R126" i="10"/>
  <c r="R125" i="10"/>
  <c r="R124" i="10"/>
  <c r="R123" i="10"/>
  <c r="R122" i="10"/>
  <c r="R121" i="10"/>
  <c r="R120" i="10"/>
  <c r="R119" i="10"/>
  <c r="R118" i="10"/>
  <c r="R117" i="10"/>
  <c r="R116" i="10"/>
  <c r="R115" i="10"/>
  <c r="R114" i="10"/>
  <c r="R113" i="10"/>
  <c r="R112" i="10"/>
  <c r="R111" i="10"/>
  <c r="R110" i="10"/>
  <c r="R109" i="10"/>
  <c r="R108" i="10"/>
  <c r="R107" i="10"/>
  <c r="R106" i="10"/>
  <c r="R105" i="10"/>
  <c r="R104" i="10"/>
  <c r="R103" i="10"/>
  <c r="R102" i="10"/>
  <c r="R101" i="10"/>
  <c r="R100" i="10"/>
  <c r="R99" i="10"/>
  <c r="R98" i="10"/>
  <c r="R97" i="10"/>
  <c r="R96" i="10"/>
  <c r="R95" i="10"/>
  <c r="R94" i="10"/>
  <c r="R93" i="10"/>
  <c r="R92" i="10"/>
  <c r="R91" i="10"/>
  <c r="R90" i="10"/>
  <c r="R89" i="10"/>
  <c r="R88" i="10"/>
  <c r="R87" i="10"/>
  <c r="R86" i="10"/>
  <c r="R85" i="10"/>
  <c r="R84" i="10"/>
  <c r="R83" i="10"/>
  <c r="R82" i="10"/>
  <c r="R81" i="10"/>
  <c r="R80" i="10"/>
  <c r="R79" i="10"/>
  <c r="R78" i="10"/>
  <c r="R77" i="10"/>
  <c r="R76" i="10"/>
  <c r="R75" i="10"/>
  <c r="R74" i="10"/>
  <c r="R73" i="10"/>
  <c r="R72" i="10"/>
  <c r="R71" i="10"/>
  <c r="R70" i="10"/>
  <c r="R69" i="10"/>
  <c r="R68" i="10"/>
  <c r="R67" i="10"/>
  <c r="R66" i="10"/>
  <c r="R65" i="10"/>
  <c r="R64" i="10"/>
  <c r="R63" i="10"/>
  <c r="C27" i="10"/>
  <c r="E27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D11" i="13" l="1"/>
  <c r="H11" i="13" s="1"/>
  <c r="AC5" i="10"/>
  <c r="U4" i="10" s="1"/>
  <c r="V5" i="10" l="1"/>
  <c r="V4" i="10"/>
  <c r="D7" i="13"/>
  <c r="H7" i="13" s="1"/>
  <c r="J12" i="13" s="1"/>
  <c r="V3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永田　勝久</author>
    <author>大石恭弘</author>
    <author>永田</author>
    <author>常葉菊川高校</author>
  </authors>
  <commentList>
    <comment ref="V3" authorId="0" shapeId="0" xr:uid="{00000000-0006-0000-0000-000001000000}">
      <text>
        <r>
          <rPr>
            <sz val="9"/>
            <rFont val="ＭＳ Ｐゴシック"/>
            <family val="3"/>
            <charset val="128"/>
          </rPr>
          <t>自動計算されます。入力できません。</t>
        </r>
      </text>
    </comment>
    <comment ref="B4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プログラムで使用するチームの略称を入力してください。</t>
        </r>
      </text>
    </comment>
    <comment ref="J4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略称を半角ｶﾀｶﾅで入力してください。</t>
        </r>
      </text>
    </comment>
    <comment ref="V4" authorId="0" shapeId="0" xr:uid="{00000000-0006-0000-0000-000004000000}">
      <text>
        <r>
          <rPr>
            <sz val="9"/>
            <rFont val="ＭＳ Ｐゴシック"/>
            <family val="3"/>
            <charset val="128"/>
          </rPr>
          <t>自動計算されます。入力できません。</t>
        </r>
      </text>
    </comment>
    <comment ref="V5" authorId="0" shapeId="0" xr:uid="{00000000-0006-0000-0000-000005000000}">
      <text>
        <r>
          <rPr>
            <sz val="9"/>
            <rFont val="ＭＳ Ｐゴシック"/>
            <family val="3"/>
            <charset val="128"/>
          </rPr>
          <t>自動計算されます。入力できません。</t>
        </r>
      </text>
    </comment>
    <comment ref="U6" authorId="2" shapeId="0" xr:uid="{00000000-0006-0000-0000-000006000000}">
      <text>
        <r>
          <rPr>
            <sz val="9"/>
            <rFont val="ＭＳ Ｐゴシック"/>
            <family val="3"/>
            <charset val="128"/>
          </rPr>
          <t>注文数を入力して下さい。</t>
        </r>
      </text>
    </comment>
    <comment ref="V6" authorId="0" shapeId="0" xr:uid="{00000000-0006-0000-0000-000007000000}">
      <text>
        <r>
          <rPr>
            <sz val="9"/>
            <rFont val="ＭＳ Ｐゴシック"/>
            <family val="3"/>
            <charset val="128"/>
          </rPr>
          <t>自動計算されます。入力できません。</t>
        </r>
      </text>
    </comment>
    <comment ref="B28" authorId="2" shapeId="0" xr:uid="{00000000-0006-0000-0000-000008000000}">
      <text>
        <r>
          <rPr>
            <sz val="9"/>
            <rFont val="ＭＳ Ｐゴシック"/>
            <family val="3"/>
            <charset val="128"/>
          </rPr>
          <t xml:space="preserve">右の表を見て、部門と種目のコードを入力して下さい。
</t>
        </r>
      </text>
    </comment>
    <comment ref="C28" authorId="0" shapeId="0" xr:uid="{00000000-0006-0000-0000-000009000000}">
      <text>
        <r>
          <rPr>
            <sz val="9"/>
            <rFont val="ＭＳ Ｐゴシック"/>
            <family val="3"/>
            <charset val="128"/>
          </rPr>
          <t>自動表示されます。入力できません。</t>
        </r>
      </text>
    </comment>
    <comment ref="E28" authorId="0" shapeId="0" xr:uid="{00000000-0006-0000-0000-00000A000000}">
      <text>
        <r>
          <rPr>
            <sz val="9"/>
            <rFont val="ＭＳ Ｐゴシック"/>
            <family val="3"/>
            <charset val="128"/>
          </rPr>
          <t>自動表示されます。入力できません。</t>
        </r>
      </text>
    </comment>
    <comment ref="I28" authorId="0" shapeId="0" xr:uid="{00000000-0006-0000-0000-00000B000000}">
      <text>
        <r>
          <rPr>
            <sz val="9"/>
            <rFont val="ＭＳ Ｐゴシック"/>
            <family val="3"/>
            <charset val="128"/>
          </rPr>
          <t>ﾅﾝﾊﾞｰを半角で入力して下さい。</t>
        </r>
      </text>
    </comment>
    <comment ref="J28" authorId="0" shapeId="0" xr:uid="{00000000-0006-0000-0000-00000C000000}">
      <text>
        <r>
          <rPr>
            <b/>
            <sz val="9"/>
            <rFont val="ＭＳ Ｐゴシック"/>
            <family val="3"/>
            <charset val="128"/>
          </rPr>
          <t>漢字氏名を入力して下さい。全角５文字を基準として、文字数が４文字の場合は氏と名の間全角一文字空け、３文字の場合には氏と名の間全角２文字空け、５文字以上の場合には氏と名の間は空けないで下さい。外国人は半角ｶﾀｶﾅで入力して下さい。</t>
        </r>
        <r>
          <rPr>
            <sz val="9"/>
            <rFont val="ＭＳ Ｐゴシック"/>
            <family val="3"/>
            <charset val="128"/>
          </rPr>
          <t xml:space="preserve">
例１　静岡　太郎　例２　静岡　　一　例３　　静岡一太郎</t>
        </r>
      </text>
    </comment>
    <comment ref="K28" authorId="2" shapeId="0" xr:uid="{00000000-0006-0000-0000-00000D000000}">
      <text>
        <r>
          <rPr>
            <sz val="9"/>
            <rFont val="ＭＳ Ｐゴシック"/>
            <family val="3"/>
            <charset val="128"/>
          </rPr>
          <t xml:space="preserve">半角で氏と名の間は半角スペースで入力して下さい。
</t>
        </r>
      </text>
    </comment>
    <comment ref="L28" authorId="0" shapeId="0" xr:uid="{00000000-0006-0000-0000-00000E000000}">
      <text>
        <r>
          <rPr>
            <sz val="9"/>
            <rFont val="ＭＳ Ｐゴシック"/>
            <family val="3"/>
            <charset val="128"/>
          </rPr>
          <t>学年を半角で入力して下さい。</t>
        </r>
      </text>
    </comment>
    <comment ref="O28" authorId="3" shapeId="0" xr:uid="{00000000-0006-0000-0000-00000F000000}">
      <text>
        <r>
          <rPr>
            <sz val="9"/>
            <rFont val="ＭＳ Ｐゴシック"/>
            <family val="3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自己記録を半角で記入してください。短距離は秒と1/100秒の間にﾄﾞｯﾄを記入し､中長距離は分と秒の間にﾄﾞｯﾄを記入し､秒以下は記入しないで下さい。ﾌｨｰﾙﾄﾞ競技はmをﾄﾞｯﾄにして下さい。
例　11秒34は11.34
　　 9分26秒は9.26
　　 10m23は10.23</t>
        </r>
      </text>
    </comment>
    <comment ref="P28" authorId="1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>ﾘﾚｰで複数ﾁｰﾑ出場する場合は、ABCのいずれかを
入力してください。</t>
        </r>
      </text>
    </comment>
  </commentList>
</comments>
</file>

<file path=xl/sharedStrings.xml><?xml version="1.0" encoding="utf-8"?>
<sst xmlns="http://schemas.openxmlformats.org/spreadsheetml/2006/main" count="125" uniqueCount="105">
  <si>
    <t>部門名</t>
    <rPh sb="0" eb="3">
      <t>ブモンメイ</t>
    </rPh>
    <phoneticPr fontId="2"/>
  </si>
  <si>
    <t>種目名</t>
    <rPh sb="0" eb="2">
      <t>シュモク</t>
    </rPh>
    <rPh sb="2" eb="3">
      <t>メイ</t>
    </rPh>
    <phoneticPr fontId="2"/>
  </si>
  <si>
    <t>氏名</t>
    <rPh sb="0" eb="2">
      <t>シメイ</t>
    </rPh>
    <phoneticPr fontId="2"/>
  </si>
  <si>
    <t>学年</t>
    <rPh sb="0" eb="1">
      <t>ガク</t>
    </rPh>
    <rPh sb="1" eb="2">
      <t>ネン</t>
    </rPh>
    <phoneticPr fontId="2"/>
  </si>
  <si>
    <t>申込責任者</t>
    <rPh sb="0" eb="2">
      <t>モウシコミ</t>
    </rPh>
    <rPh sb="2" eb="5">
      <t>セキニンシャ</t>
    </rPh>
    <phoneticPr fontId="2"/>
  </si>
  <si>
    <t>注記</t>
    <rPh sb="0" eb="2">
      <t>チュウキ</t>
    </rPh>
    <phoneticPr fontId="2"/>
  </si>
  <si>
    <t>例</t>
    <rPh sb="0" eb="1">
      <t>レイ</t>
    </rPh>
    <phoneticPr fontId="2"/>
  </si>
  <si>
    <t>静岡　太郎</t>
    <rPh sb="0" eb="2">
      <t>シズオカ</t>
    </rPh>
    <rPh sb="3" eb="5">
      <t>タロウ</t>
    </rPh>
    <phoneticPr fontId="2"/>
  </si>
  <si>
    <t>この申込書に入力し、右記宛先へE-mail添付ファイルで送付して下さい。</t>
    <rPh sb="2" eb="5">
      <t>モウシコミショ</t>
    </rPh>
    <rPh sb="6" eb="8">
      <t>ニュウリョク</t>
    </rPh>
    <rPh sb="10" eb="11">
      <t>ミギ</t>
    </rPh>
    <rPh sb="11" eb="12">
      <t>キ</t>
    </rPh>
    <rPh sb="12" eb="14">
      <t>アテサキ</t>
    </rPh>
    <rPh sb="21" eb="23">
      <t>テンプ</t>
    </rPh>
    <rPh sb="28" eb="30">
      <t>ソウフ</t>
    </rPh>
    <rPh sb="32" eb="33">
      <t>クダ</t>
    </rPh>
    <phoneticPr fontId="2"/>
  </si>
  <si>
    <t>ｺｰﾄﾞ</t>
    <phoneticPr fontId="2"/>
  </si>
  <si>
    <t>部門名</t>
    <rPh sb="0" eb="2">
      <t>ブモン</t>
    </rPh>
    <rPh sb="2" eb="3">
      <t>ナ</t>
    </rPh>
    <phoneticPr fontId="2"/>
  </si>
  <si>
    <t>コード</t>
    <phoneticPr fontId="2"/>
  </si>
  <si>
    <t>記録</t>
    <rPh sb="0" eb="2">
      <t>キロク</t>
    </rPh>
    <phoneticPr fontId="2"/>
  </si>
  <si>
    <t>合計金額</t>
    <rPh sb="0" eb="2">
      <t>ゴウケイ</t>
    </rPh>
    <rPh sb="2" eb="4">
      <t>キンガク</t>
    </rPh>
    <phoneticPr fontId="2"/>
  </si>
  <si>
    <t>ﾅﾝﾊﾞｰ</t>
    <phoneticPr fontId="2"/>
  </si>
  <si>
    <t>色の部分を入力</t>
  </si>
  <si>
    <t>プログラム予約数</t>
    <rPh sb="5" eb="7">
      <t>ヨヤク</t>
    </rPh>
    <rPh sb="7" eb="8">
      <t>カズ</t>
    </rPh>
    <phoneticPr fontId="2"/>
  </si>
  <si>
    <t>ｼｽﾞｵｶ ﾀﾛｳ</t>
    <phoneticPr fontId="2"/>
  </si>
  <si>
    <t>送信されたメールには返信メールを返しますので、必ず確認して下さい。</t>
    <rPh sb="0" eb="2">
      <t>ソウシン</t>
    </rPh>
    <rPh sb="10" eb="12">
      <t>ヘンシン</t>
    </rPh>
    <rPh sb="16" eb="17">
      <t>カエ</t>
    </rPh>
    <rPh sb="23" eb="24">
      <t>カナラ</t>
    </rPh>
    <rPh sb="25" eb="27">
      <t>カクニン</t>
    </rPh>
    <rPh sb="29" eb="30">
      <t>クダ</t>
    </rPh>
    <phoneticPr fontId="2"/>
  </si>
  <si>
    <t>T</t>
    <phoneticPr fontId="2"/>
  </si>
  <si>
    <t>F</t>
    <phoneticPr fontId="2"/>
  </si>
  <si>
    <t>印</t>
    <rPh sb="0" eb="1">
      <t>イン</t>
    </rPh>
    <phoneticPr fontId="2"/>
  </si>
  <si>
    <t>プログラム予約数を入力下さい。</t>
    <rPh sb="5" eb="7">
      <t>ヨヤク</t>
    </rPh>
    <rPh sb="7" eb="8">
      <t>カズ</t>
    </rPh>
    <rPh sb="9" eb="11">
      <t>ニュウリョク</t>
    </rPh>
    <rPh sb="11" eb="12">
      <t>クダ</t>
    </rPh>
    <phoneticPr fontId="2"/>
  </si>
  <si>
    <t>参加数、リレー申込数は、コードを入力すると自動計算されます。</t>
    <rPh sb="0" eb="3">
      <t>サンカスウ</t>
    </rPh>
    <rPh sb="7" eb="9">
      <t>モウシコミ</t>
    </rPh>
    <rPh sb="9" eb="10">
      <t>スウ</t>
    </rPh>
    <rPh sb="16" eb="18">
      <t>ニュウリョク</t>
    </rPh>
    <rPh sb="21" eb="23">
      <t>ジドウ</t>
    </rPh>
    <rPh sb="23" eb="25">
      <t>ケイサン</t>
    </rPh>
    <phoneticPr fontId="2"/>
  </si>
  <si>
    <t>100m</t>
    <phoneticPr fontId="2"/>
  </si>
  <si>
    <t>1500m</t>
    <phoneticPr fontId="2"/>
  </si>
  <si>
    <t>走幅跳</t>
    <rPh sb="0" eb="1">
      <t>ハシ</t>
    </rPh>
    <rPh sb="1" eb="3">
      <t>ハバト</t>
    </rPh>
    <phoneticPr fontId="2"/>
  </si>
  <si>
    <t>4x100mR</t>
    <phoneticPr fontId="2"/>
  </si>
  <si>
    <t>T</t>
    <phoneticPr fontId="2"/>
  </si>
  <si>
    <t>T計</t>
    <rPh sb="1" eb="2">
      <t>ケイ</t>
    </rPh>
    <phoneticPr fontId="2"/>
  </si>
  <si>
    <t>F計</t>
    <rPh sb="1" eb="2">
      <t>ケイ</t>
    </rPh>
    <phoneticPr fontId="2"/>
  </si>
  <si>
    <t>合計</t>
    <rPh sb="0" eb="2">
      <t>ゴウケイ</t>
    </rPh>
    <phoneticPr fontId="2"/>
  </si>
  <si>
    <t>R計</t>
    <rPh sb="1" eb="2">
      <t>ケイ</t>
    </rPh>
    <phoneticPr fontId="2"/>
  </si>
  <si>
    <t>申込人数</t>
    <rPh sb="0" eb="2">
      <t>モウシコミ</t>
    </rPh>
    <rPh sb="2" eb="4">
      <t>ニンズウ</t>
    </rPh>
    <phoneticPr fontId="2"/>
  </si>
  <si>
    <t>記録入力</t>
    <rPh sb="0" eb="2">
      <t>キロク</t>
    </rPh>
    <rPh sb="2" eb="4">
      <t>ニュウリョク</t>
    </rPh>
    <phoneticPr fontId="2"/>
  </si>
  <si>
    <t>所属</t>
    <rPh sb="0" eb="2">
      <t>ショゾク</t>
    </rPh>
    <phoneticPr fontId="2"/>
  </si>
  <si>
    <t>所属ｶﾅ</t>
    <rPh sb="0" eb="2">
      <t>ショゾク</t>
    </rPh>
    <phoneticPr fontId="2"/>
  </si>
  <si>
    <t>所属</t>
    <rPh sb="0" eb="2">
      <t>ショゾク</t>
    </rPh>
    <phoneticPr fontId="2"/>
  </si>
  <si>
    <t>szcrkjh@gmail.com</t>
    <phoneticPr fontId="2"/>
  </si>
  <si>
    <t>第50回中部中学校通信陸上競技大会　参加料納入表</t>
    <rPh sb="0" eb="1">
      <t>ダイ</t>
    </rPh>
    <rPh sb="3" eb="4">
      <t>カイ</t>
    </rPh>
    <rPh sb="4" eb="6">
      <t>チュウブ</t>
    </rPh>
    <rPh sb="6" eb="9">
      <t>チュウガッコウ</t>
    </rPh>
    <rPh sb="9" eb="11">
      <t>ツウシン</t>
    </rPh>
    <rPh sb="11" eb="13">
      <t>リクジョウ</t>
    </rPh>
    <rPh sb="13" eb="15">
      <t>キョウギ</t>
    </rPh>
    <rPh sb="15" eb="17">
      <t>タイカイ</t>
    </rPh>
    <rPh sb="18" eb="21">
      <t>サンカリョウ</t>
    </rPh>
    <rPh sb="21" eb="23">
      <t>ノウニュウ</t>
    </rPh>
    <rPh sb="23" eb="24">
      <t>ヒョウ</t>
    </rPh>
    <phoneticPr fontId="2"/>
  </si>
  <si>
    <t>中学校名</t>
    <rPh sb="0" eb="3">
      <t>チュウガッコウ</t>
    </rPh>
    <rPh sb="3" eb="4">
      <t>メイ</t>
    </rPh>
    <phoneticPr fontId="2"/>
  </si>
  <si>
    <t>個人種目（1種目）</t>
    <rPh sb="0" eb="2">
      <t>コジン</t>
    </rPh>
    <rPh sb="2" eb="4">
      <t>シュモク</t>
    </rPh>
    <rPh sb="6" eb="8">
      <t>シュモク</t>
    </rPh>
    <phoneticPr fontId="2"/>
  </si>
  <si>
    <t>リレー（1種目）</t>
    <rPh sb="5" eb="7">
      <t>シュモク</t>
    </rPh>
    <phoneticPr fontId="2"/>
  </si>
  <si>
    <t>出場登録に関わる
参加料（1人）</t>
    <rPh sb="0" eb="2">
      <t>シュツジョウ</t>
    </rPh>
    <rPh sb="2" eb="4">
      <t>トウロク</t>
    </rPh>
    <rPh sb="5" eb="6">
      <t>カカ</t>
    </rPh>
    <rPh sb="9" eb="12">
      <t>サンカリョウ</t>
    </rPh>
    <rPh sb="14" eb="15">
      <t>ニン</t>
    </rPh>
    <phoneticPr fontId="2"/>
  </si>
  <si>
    <t>×</t>
    <phoneticPr fontId="2"/>
  </si>
  <si>
    <t>個人種目参加数合計</t>
    <rPh sb="0" eb="2">
      <t>コジン</t>
    </rPh>
    <rPh sb="2" eb="4">
      <t>シュモク</t>
    </rPh>
    <rPh sb="4" eb="7">
      <t>サンカスウ</t>
    </rPh>
    <rPh sb="7" eb="9">
      <t>ゴウケイ</t>
    </rPh>
    <phoneticPr fontId="2"/>
  </si>
  <si>
    <t>リレー申込数合計</t>
    <rPh sb="3" eb="5">
      <t>モウシコミ</t>
    </rPh>
    <rPh sb="5" eb="6">
      <t>スウ</t>
    </rPh>
    <rPh sb="6" eb="8">
      <t>ゴウケイ</t>
    </rPh>
    <phoneticPr fontId="2"/>
  </si>
  <si>
    <t>個人種目参加数合計</t>
    <rPh sb="0" eb="2">
      <t>コジン</t>
    </rPh>
    <rPh sb="2" eb="4">
      <t>シュモク</t>
    </rPh>
    <rPh sb="4" eb="6">
      <t>サンカ</t>
    </rPh>
    <rPh sb="6" eb="7">
      <t>スウ</t>
    </rPh>
    <rPh sb="7" eb="9">
      <t>ゴウケイ</t>
    </rPh>
    <phoneticPr fontId="2"/>
  </si>
  <si>
    <t>リレー参加数合計</t>
    <rPh sb="3" eb="5">
      <t>サンカ</t>
    </rPh>
    <rPh sb="5" eb="6">
      <t>スウ</t>
    </rPh>
    <rPh sb="6" eb="8">
      <t>ゴウケイ</t>
    </rPh>
    <phoneticPr fontId="2"/>
  </si>
  <si>
    <t>出場登録人数</t>
    <rPh sb="0" eb="2">
      <t>シュツジョウ</t>
    </rPh>
    <rPh sb="2" eb="4">
      <t>トウロク</t>
    </rPh>
    <rPh sb="4" eb="6">
      <t>ニンズウ</t>
    </rPh>
    <phoneticPr fontId="2"/>
  </si>
  <si>
    <t>種目</t>
    <rPh sb="0" eb="2">
      <t>シュモク</t>
    </rPh>
    <phoneticPr fontId="2"/>
  </si>
  <si>
    <t>チーム</t>
    <phoneticPr fontId="2"/>
  </si>
  <si>
    <t>人</t>
    <rPh sb="0" eb="1">
      <t>ヒト</t>
    </rPh>
    <phoneticPr fontId="2"/>
  </si>
  <si>
    <t>＝</t>
    <phoneticPr fontId="2"/>
  </si>
  <si>
    <t>学校長名</t>
    <rPh sb="0" eb="2">
      <t>ガッコウ</t>
    </rPh>
    <rPh sb="2" eb="3">
      <t>チョウ</t>
    </rPh>
    <rPh sb="3" eb="4">
      <t>メイ</t>
    </rPh>
    <phoneticPr fontId="2"/>
  </si>
  <si>
    <t>振込金額合計</t>
    <rPh sb="0" eb="2">
      <t>フリコミ</t>
    </rPh>
    <rPh sb="2" eb="4">
      <t>キンガク</t>
    </rPh>
    <rPh sb="4" eb="6">
      <t>ゴウケイ</t>
    </rPh>
    <phoneticPr fontId="2"/>
  </si>
  <si>
    <t>プログラム予約数</t>
    <rPh sb="5" eb="7">
      <t>ヨヤク</t>
    </rPh>
    <rPh sb="7" eb="8">
      <t>スウ</t>
    </rPh>
    <phoneticPr fontId="2"/>
  </si>
  <si>
    <t>冊数</t>
    <rPh sb="0" eb="2">
      <t>サツスウ</t>
    </rPh>
    <phoneticPr fontId="2"/>
  </si>
  <si>
    <t>冊</t>
    <rPh sb="0" eb="1">
      <t>サツ</t>
    </rPh>
    <phoneticPr fontId="2"/>
  </si>
  <si>
    <t>男子低学年</t>
    <rPh sb="0" eb="2">
      <t>ダンシ</t>
    </rPh>
    <rPh sb="2" eb="5">
      <t>テイガクネン</t>
    </rPh>
    <phoneticPr fontId="2"/>
  </si>
  <si>
    <t>女子低学年</t>
    <rPh sb="0" eb="2">
      <t>ジョシ</t>
    </rPh>
    <rPh sb="2" eb="5">
      <t>テイガクネン</t>
    </rPh>
    <phoneticPr fontId="2"/>
  </si>
  <si>
    <t>男子共通</t>
    <rPh sb="0" eb="2">
      <t>ダンシ</t>
    </rPh>
    <rPh sb="2" eb="4">
      <t>キョウツウ</t>
    </rPh>
    <phoneticPr fontId="2"/>
  </si>
  <si>
    <t>女子共通</t>
    <rPh sb="0" eb="2">
      <t>ジョシ</t>
    </rPh>
    <rPh sb="2" eb="4">
      <t>キョウツウ</t>
    </rPh>
    <phoneticPr fontId="2"/>
  </si>
  <si>
    <t>※○はエントリーあり、
　×はエントリーなし</t>
    <phoneticPr fontId="2"/>
  </si>
  <si>
    <t>注）種目数・人数・リレーエントリー確認欄等に不備がないように、再度確認する。
　　「出場登録に関わる参加料の人数」欄の人数が異なる場合は「申込書」の選手のナンバー入力が
　　間違えている可能性があるので確認する事。
注）右記の合計金額を、要項記載の振込先に納入する。</t>
    <rPh sb="17" eb="19">
      <t>カクニン</t>
    </rPh>
    <rPh sb="19" eb="20">
      <t>ラン</t>
    </rPh>
    <rPh sb="74" eb="76">
      <t>センシュ</t>
    </rPh>
    <phoneticPr fontId="2"/>
  </si>
  <si>
    <t>ﾘﾚｰｴﾝﾄﾘｰ
確認</t>
    <rPh sb="9" eb="11">
      <t>カクニン</t>
    </rPh>
    <phoneticPr fontId="2"/>
  </si>
  <si>
    <t>性別</t>
    <rPh sb="0" eb="2">
      <t>セイベツ</t>
    </rPh>
    <phoneticPr fontId="2"/>
  </si>
  <si>
    <t>選手カウント</t>
    <rPh sb="0" eb="2">
      <t>センシュ</t>
    </rPh>
    <phoneticPr fontId="2"/>
  </si>
  <si>
    <t>w</t>
    <phoneticPr fontId="2"/>
  </si>
  <si>
    <t>連絡先（連絡のつく番号を入力してください。）</t>
    <rPh sb="0" eb="3">
      <t>レンラクサキ</t>
    </rPh>
    <rPh sb="4" eb="6">
      <t>レンラク</t>
    </rPh>
    <rPh sb="9" eb="11">
      <t>バンゴウ</t>
    </rPh>
    <rPh sb="12" eb="14">
      <t>ニュウリョク</t>
    </rPh>
    <phoneticPr fontId="2"/>
  </si>
  <si>
    <t>100m</t>
    <phoneticPr fontId="2"/>
  </si>
  <si>
    <t>800m</t>
    <phoneticPr fontId="2"/>
  </si>
  <si>
    <t>R</t>
    <phoneticPr fontId="2"/>
  </si>
  <si>
    <t>ｶﾅ入力確認</t>
    <rPh sb="2" eb="4">
      <t>ニュウリョク</t>
    </rPh>
    <rPh sb="4" eb="6">
      <t>カクニン</t>
    </rPh>
    <phoneticPr fontId="2"/>
  </si>
  <si>
    <t>ﾌﾘｶﾞﾅ（半角）</t>
    <rPh sb="6" eb="8">
      <t>ハンカク</t>
    </rPh>
    <phoneticPr fontId="2"/>
  </si>
  <si>
    <t>氏名（外字、環境依存文字不可)</t>
    <rPh sb="0" eb="2">
      <t>シメイ</t>
    </rPh>
    <rPh sb="3" eb="5">
      <t>ガイジ</t>
    </rPh>
    <rPh sb="6" eb="12">
      <t>カンキョウイゾンモジ</t>
    </rPh>
    <rPh sb="12" eb="14">
      <t>フカ</t>
    </rPh>
    <phoneticPr fontId="2"/>
  </si>
  <si>
    <t>学校・ﾁｰﾑ名略称ｶﾅ（半角）</t>
    <rPh sb="0" eb="2">
      <t>ガッコウ</t>
    </rPh>
    <rPh sb="6" eb="7">
      <t>メイ</t>
    </rPh>
    <rPh sb="7" eb="9">
      <t>リャクショウ</t>
    </rPh>
    <rPh sb="12" eb="14">
      <t>ハンカク</t>
    </rPh>
    <phoneticPr fontId="2"/>
  </si>
  <si>
    <t>学校・ﾁｰﾑ名略称</t>
    <rPh sb="0" eb="2">
      <t>ガッコウ</t>
    </rPh>
    <rPh sb="6" eb="7">
      <t>メイ</t>
    </rPh>
    <rPh sb="7" eb="9">
      <t>リャクショウ</t>
    </rPh>
    <phoneticPr fontId="2"/>
  </si>
  <si>
    <t>学校・ﾁｰﾑ名（正式名称）</t>
    <rPh sb="0" eb="2">
      <t>ガッコウ</t>
    </rPh>
    <rPh sb="6" eb="7">
      <t>メイ</t>
    </rPh>
    <rPh sb="8" eb="10">
      <t>セイシキ</t>
    </rPh>
    <rPh sb="10" eb="12">
      <t>メイショウ</t>
    </rPh>
    <phoneticPr fontId="2"/>
  </si>
  <si>
    <r>
      <t>(</t>
    </r>
    <r>
      <rPr>
        <sz val="11"/>
        <rFont val="ＭＳ Ｐゴシック"/>
        <family val="3"/>
        <charset val="128"/>
      </rPr>
      <t>ｴｽ・ｾﾞｯﾄ・ｼｰ・ｱｰﾙ・ｹｰ・ｼﾞｪｰ・ｴｲﾁ・ｱｯﾄﾏｰｸ・ｼﾞｰ・ｴﾑ・ｴｰ・ｱｲ・ｴﾙ・ﾄﾞｯﾄ・ｼｰ・ｵｰ・ｴﾑ)</t>
    </r>
    <phoneticPr fontId="2"/>
  </si>
  <si>
    <t>小学生5・6年男子</t>
    <rPh sb="0" eb="3">
      <t>ショウガクセイ</t>
    </rPh>
    <rPh sb="6" eb="7">
      <t>ネン</t>
    </rPh>
    <rPh sb="7" eb="9">
      <t>ダンシ</t>
    </rPh>
    <phoneticPr fontId="2"/>
  </si>
  <si>
    <t>小学生5・6年女子</t>
    <rPh sb="0" eb="3">
      <t>ショウガクセイ</t>
    </rPh>
    <rPh sb="6" eb="7">
      <t>ネン</t>
    </rPh>
    <rPh sb="7" eb="9">
      <t>ジョシ</t>
    </rPh>
    <phoneticPr fontId="2"/>
  </si>
  <si>
    <t>4x100mR</t>
  </si>
  <si>
    <t>希望部署</t>
    <rPh sb="0" eb="2">
      <t>キボウ</t>
    </rPh>
    <rPh sb="2" eb="4">
      <t>ブショ</t>
    </rPh>
    <phoneticPr fontId="2"/>
  </si>
  <si>
    <t>学校長名・
ﾁｰﾑ責任者名</t>
    <rPh sb="0" eb="3">
      <t>ガッコウチョウ</t>
    </rPh>
    <rPh sb="3" eb="4">
      <t>メイ</t>
    </rPh>
    <rPh sb="9" eb="12">
      <t>セキニンシャ</t>
    </rPh>
    <rPh sb="12" eb="13">
      <t>メイ</t>
    </rPh>
    <phoneticPr fontId="2"/>
  </si>
  <si>
    <t>ﾁｰﾑ</t>
    <phoneticPr fontId="2"/>
  </si>
  <si>
    <t>A</t>
    <phoneticPr fontId="2"/>
  </si>
  <si>
    <t>B</t>
    <phoneticPr fontId="2"/>
  </si>
  <si>
    <t>C</t>
    <phoneticPr fontId="2"/>
  </si>
  <si>
    <t>R計算式</t>
    <rPh sb="1" eb="4">
      <t>ケイサンシキ</t>
    </rPh>
    <phoneticPr fontId="2"/>
  </si>
  <si>
    <r>
      <rPr>
        <b/>
        <u/>
        <sz val="11"/>
        <color indexed="10"/>
        <rFont val="ＭＳ Ｐゴシック"/>
        <family val="3"/>
        <charset val="128"/>
      </rPr>
      <t>自己記録を必ず入力</t>
    </r>
    <r>
      <rPr>
        <sz val="11"/>
        <color indexed="10"/>
        <rFont val="ＭＳ Ｐゴシック"/>
        <family val="3"/>
        <charset val="128"/>
      </rPr>
      <t>して下さい。それにより組分けします.</t>
    </r>
    <rPh sb="0" eb="2">
      <t>ジコ</t>
    </rPh>
    <rPh sb="2" eb="4">
      <t>キロク</t>
    </rPh>
    <rPh sb="5" eb="6">
      <t>カナラ</t>
    </rPh>
    <rPh sb="7" eb="9">
      <t>ニュウリョク</t>
    </rPh>
    <rPh sb="11" eb="12">
      <t>クダ</t>
    </rPh>
    <rPh sb="20" eb="21">
      <t>クミ</t>
    </rPh>
    <rPh sb="21" eb="22">
      <t>ワ</t>
    </rPh>
    <phoneticPr fontId="2"/>
  </si>
  <si>
    <t>短距離の場合1/100秒単位で秒はﾄﾞｯﾄ（例100mは11.34）400m 4x100mRで１分を超える場合は、秒に直す。（例60.23）</t>
    <rPh sb="48" eb="49">
      <t>フン</t>
    </rPh>
    <rPh sb="50" eb="51">
      <t>コ</t>
    </rPh>
    <rPh sb="53" eb="55">
      <t>バアイ</t>
    </rPh>
    <rPh sb="57" eb="58">
      <t>ビョウ</t>
    </rPh>
    <rPh sb="59" eb="60">
      <t>ナオ</t>
    </rPh>
    <rPh sb="63" eb="64">
      <t>レイ</t>
    </rPh>
    <phoneticPr fontId="2"/>
  </si>
  <si>
    <t>中長距離は秒単位で分はﾄﾞｯﾄ（例3000mは9.42）フィールドはｍ単位でｍはﾄﾞｯﾄ（例　走高跳は1.65、走幅跳は5.90)</t>
    <rPh sb="48" eb="49">
      <t>タカ</t>
    </rPh>
    <rPh sb="56" eb="57">
      <t>ハシ</t>
    </rPh>
    <rPh sb="57" eb="59">
      <t>ハバト</t>
    </rPh>
    <phoneticPr fontId="2"/>
  </si>
  <si>
    <t>ｶﾀｶﾅ表記の場合は半角で入力してください。</t>
    <rPh sb="4" eb="6">
      <t>ヒョウキ</t>
    </rPh>
    <rPh sb="7" eb="9">
      <t>バアイ</t>
    </rPh>
    <rPh sb="10" eb="12">
      <t>ハンカク</t>
    </rPh>
    <rPh sb="13" eb="15">
      <t>ニュウリョク</t>
    </rPh>
    <phoneticPr fontId="2"/>
  </si>
  <si>
    <r>
      <t xml:space="preserve">ﾅﾝﾊﾞｰ、氏名、ﾌﾘｶﾞﾅ、学年等を正確に入力して下さい。 </t>
    </r>
    <r>
      <rPr>
        <b/>
        <u/>
        <sz val="11"/>
        <color indexed="10"/>
        <rFont val="ＭＳ Ｐゴシック"/>
        <family val="3"/>
        <charset val="128"/>
      </rPr>
      <t>氏名入力の際、特殊な文字や外字は使用できません。JIS第2水準までの漢字が使用できます。</t>
    </r>
    <rPh sb="6" eb="8">
      <t>シメイ</t>
    </rPh>
    <rPh sb="15" eb="17">
      <t>ガクネン</t>
    </rPh>
    <rPh sb="17" eb="18">
      <t>トウ</t>
    </rPh>
    <rPh sb="19" eb="21">
      <t>セイカク</t>
    </rPh>
    <rPh sb="22" eb="24">
      <t>ニュウリョク</t>
    </rPh>
    <rPh sb="26" eb="27">
      <t>クダ</t>
    </rPh>
    <rPh sb="44" eb="45">
      <t>ハ</t>
    </rPh>
    <rPh sb="45" eb="47">
      <t>シヨウ</t>
    </rPh>
    <rPh sb="58" eb="59">
      <t>ダイ</t>
    </rPh>
    <rPh sb="60" eb="62">
      <t>スイジュン</t>
    </rPh>
    <rPh sb="65" eb="67">
      <t>カンジ</t>
    </rPh>
    <rPh sb="68" eb="70">
      <t>シヨウ</t>
    </rPh>
    <phoneticPr fontId="2"/>
  </si>
  <si>
    <t>小学生用</t>
    <rPh sb="0" eb="4">
      <t>ショウガクセイヨウ</t>
    </rPh>
    <phoneticPr fontId="2"/>
  </si>
  <si>
    <t>ﾅﾝﾊﾞｰは静岡県陸上競技協会登録時のアスリートビブスのﾅﾝﾊﾞｰです。</t>
    <rPh sb="6" eb="9">
      <t>シズオカケン</t>
    </rPh>
    <rPh sb="9" eb="13">
      <t>リクジョウキョウギ</t>
    </rPh>
    <rPh sb="13" eb="15">
      <t>キョウカイ</t>
    </rPh>
    <rPh sb="15" eb="17">
      <t>トウロク</t>
    </rPh>
    <rPh sb="17" eb="18">
      <t>ジ</t>
    </rPh>
    <phoneticPr fontId="2"/>
  </si>
  <si>
    <t>※要項と注記をよく読んで入力してください。正しく入力されていないものは申し込み処理ができません。</t>
    <rPh sb="1" eb="3">
      <t>ヨウコウ</t>
    </rPh>
    <rPh sb="4" eb="6">
      <t>チュウキ</t>
    </rPh>
    <rPh sb="9" eb="10">
      <t>ヨ</t>
    </rPh>
    <rPh sb="12" eb="14">
      <t>ニュウリョク</t>
    </rPh>
    <rPh sb="21" eb="22">
      <t>タダ</t>
    </rPh>
    <rPh sb="24" eb="26">
      <t>ニュウリョク</t>
    </rPh>
    <rPh sb="35" eb="36">
      <t>モウ</t>
    </rPh>
    <rPh sb="37" eb="38">
      <t>コ</t>
    </rPh>
    <rPh sb="39" eb="41">
      <t>ショリ</t>
    </rPh>
    <phoneticPr fontId="2"/>
  </si>
  <si>
    <t>当日の
審判員
（必須）</t>
    <rPh sb="0" eb="2">
      <t>トウジツ</t>
    </rPh>
    <rPh sb="4" eb="7">
      <t>シンパンイン</t>
    </rPh>
    <rPh sb="9" eb="11">
      <t>ヒッス</t>
    </rPh>
    <phoneticPr fontId="2"/>
  </si>
  <si>
    <t>第35回静岡県中部小・中学生陸上競技選手権大会</t>
    <rPh sb="0" eb="1">
      <t>ダイ</t>
    </rPh>
    <rPh sb="3" eb="4">
      <t>カイ</t>
    </rPh>
    <rPh sb="4" eb="7">
      <t>シズオカケン</t>
    </rPh>
    <rPh sb="7" eb="9">
      <t>チュウブ</t>
    </rPh>
    <rPh sb="9" eb="10">
      <t>ショウ</t>
    </rPh>
    <rPh sb="11" eb="14">
      <t>チュウガクセイ</t>
    </rPh>
    <rPh sb="14" eb="16">
      <t>リクジョウ</t>
    </rPh>
    <rPh sb="16" eb="18">
      <t>キョウギ</t>
    </rPh>
    <rPh sb="18" eb="21">
      <t>センシュケン</t>
    </rPh>
    <rPh sb="21" eb="23">
      <t>タイカイ</t>
    </rPh>
    <phoneticPr fontId="2"/>
  </si>
  <si>
    <r>
      <rPr>
        <b/>
        <u/>
        <sz val="11"/>
        <color indexed="10"/>
        <rFont val="ＭＳ Ｐゴシック"/>
        <family val="3"/>
        <charset val="128"/>
      </rPr>
      <t>電子メールの件名は学校・ﾁｰﾑ名(略称)とし</t>
    </r>
    <r>
      <rPr>
        <sz val="11"/>
        <color indexed="10"/>
        <rFont val="ＭＳ Ｐゴシック"/>
        <family val="3"/>
        <charset val="128"/>
      </rPr>
      <t>、</t>
    </r>
    <r>
      <rPr>
        <b/>
        <u/>
        <sz val="11"/>
        <color indexed="10"/>
        <rFont val="ＭＳ Ｐゴシック"/>
        <family val="3"/>
        <charset val="128"/>
      </rPr>
      <t>ファイル名も学校・ﾁｰﾑ名(略称）にして下さい</t>
    </r>
    <r>
      <rPr>
        <sz val="11"/>
        <color indexed="10"/>
        <rFont val="ＭＳ Ｐゴシック"/>
        <family val="3"/>
        <charset val="128"/>
      </rPr>
      <t>。</t>
    </r>
    <r>
      <rPr>
        <b/>
        <sz val="11"/>
        <color indexed="10"/>
        <rFont val="ＭＳ Ｐゴシック"/>
        <family val="3"/>
        <charset val="128"/>
      </rPr>
      <t>例 静岡中.xlsx</t>
    </r>
    <rPh sb="0" eb="2">
      <t>デンシ</t>
    </rPh>
    <rPh sb="6" eb="8">
      <t>ケンメイ</t>
    </rPh>
    <rPh sb="9" eb="11">
      <t>ガッコウ</t>
    </rPh>
    <rPh sb="15" eb="16">
      <t>メイ</t>
    </rPh>
    <rPh sb="17" eb="19">
      <t>リャクショウ</t>
    </rPh>
    <rPh sb="27" eb="28">
      <t>メイ</t>
    </rPh>
    <rPh sb="29" eb="31">
      <t>ガッコウ</t>
    </rPh>
    <rPh sb="35" eb="36">
      <t>メイ</t>
    </rPh>
    <rPh sb="37" eb="39">
      <t>リャクショウ</t>
    </rPh>
    <rPh sb="43" eb="44">
      <t>クダ</t>
    </rPh>
    <rPh sb="47" eb="48">
      <t>レイ</t>
    </rPh>
    <rPh sb="49" eb="51">
      <t>シズオカ</t>
    </rPh>
    <rPh sb="51" eb="52">
      <t>ナカ</t>
    </rPh>
    <rPh sb="52" eb="53">
      <t>ハマナカ</t>
    </rPh>
    <phoneticPr fontId="2"/>
  </si>
  <si>
    <t>※本ファイルはMicrosoft Excelで作成しています。他のソフトで編集し、必要な計算式が削除されている申込ファイルは、申込の不備となり受け付けることができません。</t>
    <rPh sb="1" eb="2">
      <t>ホン</t>
    </rPh>
    <rPh sb="23" eb="25">
      <t>サクセイ</t>
    </rPh>
    <rPh sb="31" eb="32">
      <t>タ</t>
    </rPh>
    <rPh sb="37" eb="39">
      <t>ヘンシュウ</t>
    </rPh>
    <rPh sb="41" eb="43">
      <t>ヒツヨウ</t>
    </rPh>
    <rPh sb="44" eb="47">
      <t>ケイサンシキ</t>
    </rPh>
    <rPh sb="48" eb="50">
      <t>サクジョ</t>
    </rPh>
    <rPh sb="55" eb="57">
      <t>モウシコミ</t>
    </rPh>
    <rPh sb="63" eb="65">
      <t>モウシコミ</t>
    </rPh>
    <rPh sb="66" eb="68">
      <t>フビ</t>
    </rPh>
    <rPh sb="71" eb="72">
      <t>ウ</t>
    </rPh>
    <rPh sb="73" eb="74">
      <t>ツ</t>
    </rPh>
    <phoneticPr fontId="2"/>
  </si>
  <si>
    <t>※ファイルは改変しないでください。隠されている列にも申し込み処理に必要なデータが入力されています。必ずダウンロードしたデータに入力してください。</t>
    <rPh sb="6" eb="8">
      <t>カイヘン</t>
    </rPh>
    <rPh sb="17" eb="18">
      <t>カク</t>
    </rPh>
    <rPh sb="23" eb="24">
      <t>レツ</t>
    </rPh>
    <rPh sb="26" eb="27">
      <t>モウ</t>
    </rPh>
    <rPh sb="28" eb="29">
      <t>コ</t>
    </rPh>
    <rPh sb="30" eb="32">
      <t>ショリ</t>
    </rPh>
    <rPh sb="33" eb="35">
      <t>ヒツヨウ</t>
    </rPh>
    <rPh sb="40" eb="42">
      <t>ニュウリョク</t>
    </rPh>
    <rPh sb="49" eb="50">
      <t>カナラ</t>
    </rPh>
    <rPh sb="63" eb="65">
      <t>ニュウリョク</t>
    </rPh>
    <phoneticPr fontId="2"/>
  </si>
  <si>
    <t>右の表を見て、部門と種目のコード入力で部門名と種目名は自動で表示されます。他はコメントを参考下さい。</t>
    <phoneticPr fontId="2"/>
  </si>
  <si>
    <r>
      <t>入力欄は、</t>
    </r>
    <r>
      <rPr>
        <b/>
        <sz val="11"/>
        <color indexed="10"/>
        <rFont val="ＭＳ Ｐゴシック"/>
        <family val="3"/>
        <charset val="128"/>
      </rPr>
      <t>詰めて入力してください。空いている行があると申込処理ができません。</t>
    </r>
    <rPh sb="0" eb="2">
      <t>ニュウリョク</t>
    </rPh>
    <rPh sb="2" eb="3">
      <t>ラン</t>
    </rPh>
    <rPh sb="5" eb="6">
      <t>ツ</t>
    </rPh>
    <rPh sb="8" eb="10">
      <t>ニュウリョク</t>
    </rPh>
    <rPh sb="17" eb="18">
      <t>ア</t>
    </rPh>
    <rPh sb="22" eb="23">
      <t>ギョウ</t>
    </rPh>
    <rPh sb="27" eb="29">
      <t>モウシコミ</t>
    </rPh>
    <rPh sb="29" eb="31">
      <t>ショリ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</si>
</sst>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 "/>
    <numFmt numFmtId="177" formatCode="0.00_);[Red]\(0.00\)"/>
    <numFmt numFmtId="178" formatCode="General&quot;円/1種目&quot;"/>
    <numFmt numFmtId="179" formatCode="General&quot;円/1冊&quot;"/>
    <numFmt numFmtId="180" formatCode="0&quot;円&quot;"/>
    <numFmt numFmtId="181" formatCode="#,##0&quot;円&quot;"/>
    <numFmt numFmtId="182" formatCode="General&quot;円/1チーム&quot;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0" borderId="31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4" borderId="32" applyNumberFormat="0" applyFont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3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6" fillId="33" borderId="3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34" applyNumberFormat="0" applyAlignment="0" applyProtection="0">
      <alignment vertical="center"/>
    </xf>
    <xf numFmtId="0" fontId="1" fillId="0" borderId="0"/>
    <xf numFmtId="0" fontId="3" fillId="0" borderId="0"/>
    <xf numFmtId="0" fontId="29" fillId="34" borderId="0" applyNumberFormat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5" fillId="0" borderId="0" xfId="28" applyBorder="1" applyAlignment="1" applyProtection="1"/>
    <xf numFmtId="0" fontId="5" fillId="0" borderId="0" xfId="28" applyAlignment="1" applyProtection="1"/>
    <xf numFmtId="0" fontId="0" fillId="5" borderId="1" xfId="42" applyFont="1" applyFill="1" applyBorder="1" applyAlignment="1" applyProtection="1">
      <alignment horizontal="center" vertical="center" shrinkToFit="1"/>
      <protection locked="0"/>
    </xf>
    <xf numFmtId="0" fontId="0" fillId="5" borderId="4" xfId="42" applyFont="1" applyFill="1" applyBorder="1" applyAlignment="1" applyProtection="1">
      <alignment vertical="center" shrinkToFit="1"/>
      <protection locked="0"/>
    </xf>
    <xf numFmtId="0" fontId="0" fillId="5" borderId="5" xfId="42" applyFont="1" applyFill="1" applyBorder="1" applyAlignment="1" applyProtection="1">
      <alignment vertical="center" shrinkToFit="1"/>
      <protection locked="0"/>
    </xf>
    <xf numFmtId="0" fontId="0" fillId="5" borderId="6" xfId="42" applyFont="1" applyFill="1" applyBorder="1" applyAlignment="1" applyProtection="1">
      <alignment horizontal="center" vertical="center" shrinkToFit="1"/>
      <protection locked="0"/>
    </xf>
    <xf numFmtId="0" fontId="1" fillId="2" borderId="1" xfId="42" applyFill="1" applyBorder="1" applyAlignment="1" applyProtection="1">
      <alignment vertical="center"/>
      <protection locked="0"/>
    </xf>
    <xf numFmtId="0" fontId="1" fillId="0" borderId="13" xfId="42" applyBorder="1" applyAlignment="1">
      <alignment shrinkToFit="1"/>
    </xf>
    <xf numFmtId="0" fontId="1" fillId="0" borderId="0" xfId="42" applyAlignment="1">
      <alignment shrinkToFit="1"/>
    </xf>
    <xf numFmtId="0" fontId="3" fillId="2" borderId="26" xfId="42" applyFont="1" applyFill="1" applyBorder="1" applyAlignment="1" applyProtection="1">
      <alignment vertical="center" shrinkToFit="1"/>
      <protection locked="0"/>
    </xf>
    <xf numFmtId="177" fontId="0" fillId="5" borderId="1" xfId="42" applyNumberFormat="1" applyFont="1" applyFill="1" applyBorder="1" applyAlignment="1" applyProtection="1">
      <alignment horizontal="center" vertical="center" shrinkToFit="1"/>
      <protection locked="0"/>
    </xf>
    <xf numFmtId="177" fontId="0" fillId="5" borderId="6" xfId="42" applyNumberFormat="1" applyFont="1" applyFill="1" applyBorder="1" applyAlignment="1" applyProtection="1">
      <alignment horizontal="center" vertical="center" shrinkToFit="1"/>
      <protection locked="0"/>
    </xf>
    <xf numFmtId="0" fontId="0" fillId="5" borderId="27" xfId="42" applyFont="1" applyFill="1" applyBorder="1" applyAlignment="1" applyProtection="1">
      <alignment vertical="center" shrinkToFit="1"/>
      <protection locked="0"/>
    </xf>
    <xf numFmtId="0" fontId="0" fillId="5" borderId="28" xfId="42" applyFont="1" applyFill="1" applyBorder="1" applyAlignment="1" applyProtection="1">
      <alignment horizontal="center" vertical="center" shrinkToFit="1"/>
      <protection locked="0"/>
    </xf>
    <xf numFmtId="177" fontId="0" fillId="5" borderId="28" xfId="42" applyNumberFormat="1" applyFont="1" applyFill="1" applyBorder="1" applyAlignment="1" applyProtection="1">
      <alignment horizontal="center" vertical="center" shrinkToFit="1"/>
      <protection locked="0"/>
    </xf>
    <xf numFmtId="0" fontId="0" fillId="5" borderId="2" xfId="42" applyFont="1" applyFill="1" applyBorder="1" applyAlignment="1" applyProtection="1">
      <alignment vertical="center" shrinkToFit="1"/>
      <protection locked="0"/>
    </xf>
    <xf numFmtId="0" fontId="0" fillId="5" borderId="3" xfId="42" applyFont="1" applyFill="1" applyBorder="1" applyAlignment="1" applyProtection="1">
      <alignment horizontal="center" vertical="center" shrinkToFit="1"/>
      <protection locked="0"/>
    </xf>
    <xf numFmtId="177" fontId="0" fillId="5" borderId="3" xfId="42" applyNumberFormat="1" applyFont="1" applyFill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shrinkToFit="1"/>
    </xf>
    <xf numFmtId="0" fontId="1" fillId="0" borderId="0" xfId="42"/>
    <xf numFmtId="0" fontId="9" fillId="0" borderId="0" xfId="42" applyFont="1"/>
    <xf numFmtId="0" fontId="0" fillId="0" borderId="0" xfId="42" applyFont="1"/>
    <xf numFmtId="0" fontId="8" fillId="0" borderId="0" xfId="42" applyFont="1"/>
    <xf numFmtId="0" fontId="1" fillId="2" borderId="0" xfId="42" applyFill="1" applyAlignment="1">
      <alignment vertical="center"/>
    </xf>
    <xf numFmtId="0" fontId="1" fillId="0" borderId="0" xfId="42" applyAlignment="1">
      <alignment vertical="center" shrinkToFit="1"/>
    </xf>
    <xf numFmtId="0" fontId="0" fillId="0" borderId="15" xfId="42" applyFont="1" applyBorder="1" applyAlignment="1">
      <alignment horizontal="center" vertical="center" shrinkToFit="1"/>
    </xf>
    <xf numFmtId="0" fontId="1" fillId="0" borderId="8" xfId="42" applyBorder="1"/>
    <xf numFmtId="3" fontId="1" fillId="0" borderId="1" xfId="42" applyNumberFormat="1" applyBorder="1"/>
    <xf numFmtId="0" fontId="0" fillId="0" borderId="1" xfId="0" applyBorder="1" applyAlignment="1">
      <alignment horizontal="center" vertical="center" shrinkToFit="1"/>
    </xf>
    <xf numFmtId="0" fontId="1" fillId="0" borderId="1" xfId="42" applyBorder="1" applyAlignment="1">
      <alignment vertical="center"/>
    </xf>
    <xf numFmtId="0" fontId="0" fillId="0" borderId="0" xfId="42" applyFont="1" applyAlignment="1">
      <alignment horizontal="center" vertical="center" shrinkToFit="1"/>
    </xf>
    <xf numFmtId="0" fontId="0" fillId="0" borderId="16" xfId="42" applyFont="1" applyBorder="1" applyAlignment="1">
      <alignment horizontal="center" vertical="center" shrinkToFit="1"/>
    </xf>
    <xf numFmtId="0" fontId="1" fillId="0" borderId="0" xfId="42" applyAlignment="1">
      <alignment vertical="center"/>
    </xf>
    <xf numFmtId="0" fontId="0" fillId="0" borderId="0" xfId="42" applyFont="1" applyAlignment="1">
      <alignment shrinkToFit="1"/>
    </xf>
    <xf numFmtId="3" fontId="1" fillId="0" borderId="0" xfId="42" applyNumberFormat="1"/>
    <xf numFmtId="0" fontId="12" fillId="0" borderId="0" xfId="42" applyFont="1"/>
    <xf numFmtId="0" fontId="0" fillId="0" borderId="0" xfId="42" applyFont="1" applyAlignment="1">
      <alignment vertical="center" shrinkToFit="1"/>
    </xf>
    <xf numFmtId="0" fontId="11" fillId="0" borderId="0" xfId="42" applyFont="1"/>
    <xf numFmtId="0" fontId="0" fillId="0" borderId="2" xfId="42" applyFont="1" applyBorder="1" applyAlignment="1">
      <alignment vertical="center" shrinkToFit="1"/>
    </xf>
    <xf numFmtId="0" fontId="1" fillId="0" borderId="3" xfId="42" applyBorder="1" applyAlignment="1">
      <alignment horizontal="center" shrinkToFit="1"/>
    </xf>
    <xf numFmtId="0" fontId="0" fillId="0" borderId="3" xfId="42" applyFont="1" applyBorder="1" applyAlignment="1">
      <alignment horizontal="center" shrinkToFit="1"/>
    </xf>
    <xf numFmtId="0" fontId="0" fillId="0" borderId="11" xfId="42" applyFont="1" applyBorder="1" applyAlignment="1">
      <alignment shrinkToFit="1"/>
    </xf>
    <xf numFmtId="0" fontId="8" fillId="0" borderId="0" xfId="42" applyFont="1" applyAlignment="1">
      <alignment horizontal="center" vertical="center" shrinkToFit="1"/>
    </xf>
    <xf numFmtId="49" fontId="0" fillId="0" borderId="0" xfId="42" applyNumberFormat="1" applyFont="1"/>
    <xf numFmtId="0" fontId="0" fillId="0" borderId="1" xfId="42" applyFont="1" applyBorder="1" applyAlignment="1">
      <alignment horizontal="center" vertical="center" shrinkToFit="1"/>
    </xf>
    <xf numFmtId="0" fontId="0" fillId="0" borderId="1" xfId="42" applyFont="1" applyBorder="1" applyAlignment="1">
      <alignment horizontal="center" shrinkToFit="1"/>
    </xf>
    <xf numFmtId="49" fontId="0" fillId="0" borderId="1" xfId="42" applyNumberFormat="1" applyFont="1" applyBorder="1" applyAlignment="1">
      <alignment horizontal="center" shrinkToFit="1"/>
    </xf>
    <xf numFmtId="176" fontId="1" fillId="0" borderId="0" xfId="42" applyNumberFormat="1"/>
    <xf numFmtId="0" fontId="0" fillId="0" borderId="1" xfId="42" applyFont="1" applyBorder="1" applyAlignment="1">
      <alignment horizontal="center"/>
    </xf>
    <xf numFmtId="0" fontId="1" fillId="0" borderId="1" xfId="42" applyBorder="1" applyAlignment="1">
      <alignment horizontal="center" shrinkToFit="1"/>
    </xf>
    <xf numFmtId="0" fontId="1" fillId="0" borderId="1" xfId="42" applyBorder="1" applyAlignment="1">
      <alignment horizontal="center"/>
    </xf>
    <xf numFmtId="0" fontId="1" fillId="0" borderId="1" xfId="42" applyBorder="1"/>
    <xf numFmtId="0" fontId="0" fillId="0" borderId="28" xfId="42" applyFont="1" applyBorder="1" applyAlignment="1">
      <alignment horizontal="center" vertical="center" shrinkToFit="1"/>
    </xf>
    <xf numFmtId="0" fontId="0" fillId="0" borderId="3" xfId="42" applyFont="1" applyBorder="1" applyAlignment="1">
      <alignment horizontal="center" vertical="center" shrinkToFit="1"/>
    </xf>
    <xf numFmtId="0" fontId="0" fillId="0" borderId="6" xfId="42" applyFont="1" applyBorder="1" applyAlignment="1">
      <alignment horizontal="center" vertical="center" shrinkToFit="1"/>
    </xf>
    <xf numFmtId="0" fontId="32" fillId="0" borderId="0" xfId="42" applyFont="1"/>
    <xf numFmtId="0" fontId="0" fillId="0" borderId="13" xfId="42" applyFont="1" applyBorder="1" applyAlignment="1">
      <alignment shrinkToFit="1"/>
    </xf>
    <xf numFmtId="176" fontId="32" fillId="0" borderId="0" xfId="42" applyNumberFormat="1" applyFont="1"/>
    <xf numFmtId="0" fontId="0" fillId="2" borderId="14" xfId="42" applyFont="1" applyFill="1" applyBorder="1" applyAlignment="1" applyProtection="1">
      <alignment horizontal="center" shrinkToFit="1"/>
      <protection locked="0"/>
    </xf>
    <xf numFmtId="0" fontId="5" fillId="0" borderId="0" xfId="28" applyAlignment="1" applyProtection="1">
      <alignment vertical="center"/>
    </xf>
    <xf numFmtId="0" fontId="33" fillId="0" borderId="0" xfId="42" applyFont="1" applyAlignment="1">
      <alignment vertical="center"/>
    </xf>
    <xf numFmtId="0" fontId="34" fillId="0" borderId="0" xfId="42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80" fontId="0" fillId="0" borderId="0" xfId="0" applyNumberFormat="1" applyAlignment="1">
      <alignment horizontal="center" vertical="center"/>
    </xf>
    <xf numFmtId="0" fontId="10" fillId="0" borderId="0" xfId="42" applyFont="1" applyAlignment="1">
      <alignment vertical="center" shrinkToFit="1"/>
    </xf>
    <xf numFmtId="0" fontId="10" fillId="0" borderId="45" xfId="42" applyFont="1" applyBorder="1" applyAlignment="1">
      <alignment vertical="center" shrinkToFit="1"/>
    </xf>
    <xf numFmtId="180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0" fillId="0" borderId="12" xfId="42" applyFont="1" applyBorder="1" applyAlignment="1">
      <alignment shrinkToFit="1"/>
    </xf>
    <xf numFmtId="0" fontId="30" fillId="0" borderId="29" xfId="42" applyFont="1" applyBorder="1" applyAlignment="1">
      <alignment shrinkToFit="1"/>
    </xf>
    <xf numFmtId="0" fontId="30" fillId="0" borderId="11" xfId="42" applyFont="1" applyBorder="1" applyAlignment="1">
      <alignment shrinkToFit="1"/>
    </xf>
    <xf numFmtId="0" fontId="30" fillId="0" borderId="14" xfId="42" applyFont="1" applyBorder="1" applyAlignment="1">
      <alignment shrinkToFit="1"/>
    </xf>
    <xf numFmtId="182" fontId="0" fillId="0" borderId="0" xfId="42" applyNumberFormat="1" applyFont="1" applyAlignment="1">
      <alignment horizontal="center" shrinkToFit="1"/>
    </xf>
    <xf numFmtId="178" fontId="0" fillId="0" borderId="0" xfId="42" applyNumberFormat="1" applyFont="1" applyAlignment="1">
      <alignment horizontal="center" shrinkToFit="1"/>
    </xf>
    <xf numFmtId="179" fontId="0" fillId="0" borderId="0" xfId="42" applyNumberFormat="1" applyFont="1" applyAlignment="1">
      <alignment horizontal="center" shrinkToFit="1"/>
    </xf>
    <xf numFmtId="0" fontId="0" fillId="5" borderId="18" xfId="42" applyFont="1" applyFill="1" applyBorder="1" applyAlignment="1" applyProtection="1">
      <alignment vertical="center" shrinkToFit="1"/>
      <protection locked="0"/>
    </xf>
    <xf numFmtId="0" fontId="0" fillId="0" borderId="50" xfId="42" applyFont="1" applyBorder="1" applyAlignment="1">
      <alignment horizontal="center" vertical="center" shrinkToFit="1"/>
    </xf>
    <xf numFmtId="0" fontId="0" fillId="5" borderId="50" xfId="42" applyFont="1" applyFill="1" applyBorder="1" applyAlignment="1" applyProtection="1">
      <alignment horizontal="center" vertical="center" shrinkToFit="1"/>
      <protection locked="0"/>
    </xf>
    <xf numFmtId="177" fontId="0" fillId="5" borderId="50" xfId="42" applyNumberFormat="1" applyFont="1" applyFill="1" applyBorder="1" applyAlignment="1" applyProtection="1">
      <alignment horizontal="center" vertical="center" shrinkToFit="1"/>
      <protection locked="0"/>
    </xf>
    <xf numFmtId="0" fontId="30" fillId="0" borderId="26" xfId="42" applyFont="1" applyBorder="1" applyAlignment="1">
      <alignment shrinkToFit="1"/>
    </xf>
    <xf numFmtId="0" fontId="8" fillId="0" borderId="5" xfId="42" applyFont="1" applyBorder="1" applyAlignment="1">
      <alignment vertical="center" shrinkToFit="1"/>
    </xf>
    <xf numFmtId="0" fontId="8" fillId="0" borderId="6" xfId="42" applyFont="1" applyBorder="1" applyAlignment="1">
      <alignment horizontal="center" vertical="center" shrinkToFit="1"/>
    </xf>
    <xf numFmtId="177" fontId="8" fillId="0" borderId="6" xfId="42" applyNumberFormat="1" applyFont="1" applyBorder="1" applyAlignment="1">
      <alignment horizontal="center" vertical="center" shrinkToFit="1"/>
    </xf>
    <xf numFmtId="0" fontId="0" fillId="0" borderId="14" xfId="42" applyFont="1" applyBorder="1" applyAlignment="1">
      <alignment shrinkToFit="1"/>
    </xf>
    <xf numFmtId="0" fontId="38" fillId="0" borderId="0" xfId="42" applyFont="1"/>
    <xf numFmtId="0" fontId="0" fillId="0" borderId="0" xfId="42" applyFont="1" applyAlignment="1">
      <alignment vertical="center"/>
    </xf>
    <xf numFmtId="0" fontId="0" fillId="2" borderId="12" xfId="42" applyFont="1" applyFill="1" applyBorder="1" applyAlignment="1" applyProtection="1">
      <alignment horizontal="center" shrinkToFit="1"/>
      <protection locked="0"/>
    </xf>
    <xf numFmtId="0" fontId="0" fillId="0" borderId="1" xfId="42" applyFont="1" applyBorder="1"/>
    <xf numFmtId="0" fontId="0" fillId="0" borderId="6" xfId="42" applyFont="1" applyBorder="1"/>
    <xf numFmtId="0" fontId="0" fillId="0" borderId="12" xfId="42" applyFont="1" applyBorder="1" applyAlignment="1">
      <alignment horizontal="center" shrinkToFit="1"/>
    </xf>
    <xf numFmtId="0" fontId="0" fillId="0" borderId="13" xfId="42" applyFont="1" applyBorder="1" applyAlignment="1">
      <alignment horizontal="center" vertical="center" shrinkToFit="1"/>
    </xf>
    <xf numFmtId="0" fontId="0" fillId="0" borderId="47" xfId="42" applyFont="1" applyBorder="1" applyAlignment="1">
      <alignment horizontal="center" vertical="center" shrinkToFit="1"/>
    </xf>
    <xf numFmtId="0" fontId="0" fillId="0" borderId="0" xfId="28" applyFont="1" applyAlignment="1" applyProtection="1"/>
    <xf numFmtId="0" fontId="31" fillId="0" borderId="0" xfId="42" applyFont="1"/>
    <xf numFmtId="0" fontId="0" fillId="0" borderId="24" xfId="42" applyFont="1" applyBorder="1" applyAlignment="1">
      <alignment horizontal="center" shrinkToFit="1"/>
    </xf>
    <xf numFmtId="177" fontId="8" fillId="0" borderId="51" xfId="42" applyNumberFormat="1" applyFont="1" applyBorder="1" applyAlignment="1">
      <alignment horizontal="center" vertical="center" shrinkToFit="1"/>
    </xf>
    <xf numFmtId="177" fontId="0" fillId="5" borderId="20" xfId="42" applyNumberFormat="1" applyFont="1" applyFill="1" applyBorder="1" applyAlignment="1" applyProtection="1">
      <alignment horizontal="center" vertical="center" shrinkToFit="1"/>
      <protection locked="0"/>
    </xf>
    <xf numFmtId="177" fontId="0" fillId="5" borderId="23" xfId="42" applyNumberFormat="1" applyFont="1" applyFill="1" applyBorder="1" applyAlignment="1" applyProtection="1">
      <alignment horizontal="center" vertical="center" shrinkToFit="1"/>
      <protection locked="0"/>
    </xf>
    <xf numFmtId="177" fontId="0" fillId="5" borderId="48" xfId="42" applyNumberFormat="1" applyFont="1" applyFill="1" applyBorder="1" applyAlignment="1" applyProtection="1">
      <alignment horizontal="center" vertical="center" shrinkToFit="1"/>
      <protection locked="0"/>
    </xf>
    <xf numFmtId="177" fontId="0" fillId="5" borderId="24" xfId="42" applyNumberFormat="1" applyFont="1" applyFill="1" applyBorder="1" applyAlignment="1" applyProtection="1">
      <alignment horizontal="center" vertical="center" shrinkToFit="1"/>
      <protection locked="0"/>
    </xf>
    <xf numFmtId="177" fontId="0" fillId="5" borderId="51" xfId="42" applyNumberFormat="1" applyFont="1" applyFill="1" applyBorder="1" applyAlignment="1" applyProtection="1">
      <alignment horizontal="center" vertical="center" shrinkToFit="1"/>
      <protection locked="0"/>
    </xf>
    <xf numFmtId="0" fontId="40" fillId="0" borderId="0" xfId="42" applyFont="1"/>
    <xf numFmtId="0" fontId="30" fillId="0" borderId="0" xfId="42" applyFont="1"/>
    <xf numFmtId="176" fontId="30" fillId="0" borderId="0" xfId="42" applyNumberFormat="1" applyFont="1" applyAlignment="1">
      <alignment shrinkToFit="1"/>
    </xf>
    <xf numFmtId="176" fontId="30" fillId="0" borderId="0" xfId="42" quotePrefix="1" applyNumberFormat="1" applyFont="1" applyAlignment="1">
      <alignment shrinkToFit="1"/>
    </xf>
    <xf numFmtId="0" fontId="0" fillId="2" borderId="24" xfId="42" applyFont="1" applyFill="1" applyBorder="1" applyAlignment="1" applyProtection="1">
      <alignment shrinkToFit="1"/>
      <protection locked="0"/>
    </xf>
    <xf numFmtId="0" fontId="0" fillId="2" borderId="15" xfId="42" applyFont="1" applyFill="1" applyBorder="1" applyAlignment="1" applyProtection="1">
      <alignment shrinkToFit="1"/>
      <protection locked="0"/>
    </xf>
    <xf numFmtId="0" fontId="0" fillId="0" borderId="15" xfId="0" applyBorder="1" applyAlignment="1" applyProtection="1">
      <alignment shrinkToFit="1"/>
      <protection locked="0"/>
    </xf>
    <xf numFmtId="0" fontId="0" fillId="2" borderId="48" xfId="42" applyFont="1" applyFill="1" applyBorder="1" applyAlignment="1" applyProtection="1">
      <alignment horizontal="center" shrinkToFit="1"/>
      <protection locked="0"/>
    </xf>
    <xf numFmtId="0" fontId="0" fillId="2" borderId="49" xfId="42" applyFont="1" applyFill="1" applyBorder="1" applyAlignment="1" applyProtection="1">
      <alignment horizontal="center" shrinkToFit="1"/>
      <protection locked="0"/>
    </xf>
    <xf numFmtId="0" fontId="0" fillId="2" borderId="48" xfId="42" applyFont="1" applyFill="1" applyBorder="1" applyAlignment="1" applyProtection="1">
      <alignment shrinkToFit="1"/>
      <protection locked="0"/>
    </xf>
    <xf numFmtId="0" fontId="0" fillId="2" borderId="47" xfId="42" applyFont="1" applyFill="1" applyBorder="1" applyAlignment="1" applyProtection="1">
      <alignment shrinkToFit="1"/>
      <protection locked="0"/>
    </xf>
    <xf numFmtId="0" fontId="0" fillId="2" borderId="13" xfId="42" applyFont="1" applyFill="1" applyBorder="1" applyAlignment="1" applyProtection="1">
      <alignment shrinkToFit="1"/>
      <protection locked="0"/>
    </xf>
    <xf numFmtId="0" fontId="0" fillId="0" borderId="25" xfId="0" applyBorder="1" applyAlignment="1" applyProtection="1">
      <alignment shrinkToFit="1"/>
      <protection locked="0"/>
    </xf>
    <xf numFmtId="0" fontId="0" fillId="0" borderId="23" xfId="42" applyFont="1" applyBorder="1" applyAlignment="1">
      <alignment horizontal="center" vertical="center" shrinkToFit="1"/>
    </xf>
    <xf numFmtId="0" fontId="0" fillId="0" borderId="13" xfId="42" applyFont="1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3" fillId="2" borderId="23" xfId="42" applyFont="1" applyFill="1" applyBorder="1" applyAlignment="1" applyProtection="1">
      <alignment horizontal="center" vertical="center" shrinkToFit="1"/>
      <protection locked="0"/>
    </xf>
    <xf numFmtId="0" fontId="3" fillId="2" borderId="13" xfId="42" applyFont="1" applyFill="1" applyBorder="1" applyAlignment="1" applyProtection="1">
      <alignment horizontal="center" vertical="center" shrinkToFit="1"/>
      <protection locked="0"/>
    </xf>
    <xf numFmtId="0" fontId="3" fillId="2" borderId="8" xfId="42" applyFont="1" applyFill="1" applyBorder="1" applyAlignment="1" applyProtection="1">
      <alignment horizontal="center" vertical="center" shrinkToFit="1"/>
      <protection locked="0"/>
    </xf>
    <xf numFmtId="0" fontId="0" fillId="0" borderId="7" xfId="42" applyFont="1" applyBorder="1" applyAlignment="1">
      <alignment horizontal="center" vertical="center" shrinkToFit="1"/>
    </xf>
    <xf numFmtId="0" fontId="0" fillId="0" borderId="15" xfId="42" applyFont="1" applyBorder="1" applyAlignment="1">
      <alignment horizontal="center" vertical="center" shrinkToFit="1"/>
    </xf>
    <xf numFmtId="0" fontId="0" fillId="0" borderId="10" xfId="42" applyFont="1" applyBorder="1" applyAlignment="1">
      <alignment horizontal="center" vertical="center" shrinkToFit="1"/>
    </xf>
    <xf numFmtId="0" fontId="0" fillId="0" borderId="8" xfId="42" applyFont="1" applyBorder="1" applyAlignment="1">
      <alignment horizontal="center" vertical="center" shrinkToFit="1"/>
    </xf>
    <xf numFmtId="0" fontId="0" fillId="0" borderId="10" xfId="42" applyFont="1" applyBorder="1" applyAlignment="1">
      <alignment horizontal="center" vertical="center" wrapText="1" shrinkToFit="1"/>
    </xf>
    <xf numFmtId="0" fontId="0" fillId="0" borderId="8" xfId="42" applyFont="1" applyBorder="1" applyAlignment="1">
      <alignment horizontal="center" vertical="center" wrapText="1" shrinkToFit="1"/>
    </xf>
    <xf numFmtId="0" fontId="0" fillId="0" borderId="46" xfId="42" applyFont="1" applyBorder="1" applyAlignment="1">
      <alignment horizontal="center" vertical="center" shrinkToFit="1"/>
    </xf>
    <xf numFmtId="0" fontId="0" fillId="0" borderId="47" xfId="42" applyFont="1" applyBorder="1" applyAlignment="1">
      <alignment horizontal="center" vertical="center" shrinkToFit="1"/>
    </xf>
    <xf numFmtId="0" fontId="38" fillId="0" borderId="0" xfId="42" applyFont="1" applyAlignment="1">
      <alignment horizontal="left" vertical="top" wrapText="1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16" xfId="0" applyFont="1" applyFill="1" applyBorder="1" applyAlignment="1" applyProtection="1">
      <alignment horizontal="center" vertical="center" shrinkToFit="1"/>
      <protection locked="0"/>
    </xf>
    <xf numFmtId="0" fontId="3" fillId="0" borderId="21" xfId="42" applyFont="1" applyBorder="1" applyAlignment="1">
      <alignment horizontal="center" vertical="center" shrinkToFit="1"/>
    </xf>
    <xf numFmtId="0" fontId="3" fillId="0" borderId="22" xfId="42" applyFont="1" applyBorder="1" applyAlignment="1">
      <alignment horizontal="center" vertical="center" shrinkToFit="1"/>
    </xf>
    <xf numFmtId="0" fontId="0" fillId="0" borderId="43" xfId="42" applyFont="1" applyBorder="1" applyAlignment="1">
      <alignment horizontal="center" vertical="center" wrapText="1" shrinkToFit="1"/>
    </xf>
    <xf numFmtId="0" fontId="0" fillId="0" borderId="0" xfId="42" applyFont="1" applyAlignment="1">
      <alignment horizontal="center" vertical="center" wrapText="1" shrinkToFit="1"/>
    </xf>
    <xf numFmtId="0" fontId="0" fillId="0" borderId="9" xfId="42" applyFont="1" applyBorder="1" applyAlignment="1">
      <alignment horizontal="center" vertical="center" wrapText="1" shrinkToFit="1"/>
    </xf>
    <xf numFmtId="0" fontId="0" fillId="0" borderId="17" xfId="42" applyFont="1" applyBorder="1" applyAlignment="1">
      <alignment horizontal="center" vertical="center" wrapText="1" shrinkToFit="1"/>
    </xf>
    <xf numFmtId="0" fontId="0" fillId="0" borderId="23" xfId="42" applyFont="1" applyBorder="1" applyAlignment="1">
      <alignment horizontal="center" shrinkToFit="1"/>
    </xf>
    <xf numFmtId="0" fontId="0" fillId="0" borderId="13" xfId="42" applyFont="1" applyBorder="1" applyAlignment="1">
      <alignment horizontal="center" shrinkToFit="1"/>
    </xf>
    <xf numFmtId="0" fontId="0" fillId="0" borderId="8" xfId="42" applyFont="1" applyBorder="1" applyAlignment="1">
      <alignment horizontal="center" shrinkToFit="1"/>
    </xf>
    <xf numFmtId="0" fontId="0" fillId="2" borderId="23" xfId="42" applyFont="1" applyFill="1" applyBorder="1" applyAlignment="1" applyProtection="1">
      <alignment horizontal="center" shrinkToFit="1"/>
      <protection locked="0"/>
    </xf>
    <xf numFmtId="0" fontId="0" fillId="2" borderId="13" xfId="42" applyFont="1" applyFill="1" applyBorder="1" applyAlignment="1" applyProtection="1">
      <alignment horizontal="center" shrinkToFit="1"/>
      <protection locked="0"/>
    </xf>
    <xf numFmtId="0" fontId="0" fillId="2" borderId="8" xfId="42" applyFont="1" applyFill="1" applyBorder="1" applyAlignment="1" applyProtection="1">
      <alignment horizontal="center" shrinkToFit="1"/>
      <protection locked="0"/>
    </xf>
    <xf numFmtId="0" fontId="0" fillId="2" borderId="51" xfId="42" applyFont="1" applyFill="1" applyBorder="1" applyAlignment="1" applyProtection="1">
      <alignment horizontal="center" shrinkToFit="1"/>
      <protection locked="0"/>
    </xf>
    <xf numFmtId="0" fontId="0" fillId="2" borderId="52" xfId="42" applyFont="1" applyFill="1" applyBorder="1" applyAlignment="1" applyProtection="1">
      <alignment horizontal="center" shrinkToFit="1"/>
      <protection locked="0"/>
    </xf>
    <xf numFmtId="0" fontId="0" fillId="2" borderId="53" xfId="42" applyFont="1" applyFill="1" applyBorder="1" applyAlignment="1" applyProtection="1">
      <alignment horizontal="center" shrinkToFit="1"/>
      <protection locked="0"/>
    </xf>
    <xf numFmtId="18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/>
    </xf>
    <xf numFmtId="181" fontId="35" fillId="0" borderId="40" xfId="0" applyNumberFormat="1" applyFont="1" applyBorder="1" applyAlignment="1">
      <alignment horizontal="center" vertical="center"/>
    </xf>
    <xf numFmtId="181" fontId="35" fillId="0" borderId="41" xfId="0" applyNumberFormat="1" applyFont="1" applyBorder="1" applyAlignment="1">
      <alignment horizontal="center" vertical="center"/>
    </xf>
    <xf numFmtId="181" fontId="35" fillId="0" borderId="42" xfId="0" applyNumberFormat="1" applyFont="1" applyBorder="1" applyAlignment="1">
      <alignment horizontal="center" vertical="center"/>
    </xf>
    <xf numFmtId="181" fontId="35" fillId="0" borderId="43" xfId="0" applyNumberFormat="1" applyFont="1" applyBorder="1" applyAlignment="1">
      <alignment horizontal="center" vertical="center"/>
    </xf>
    <xf numFmtId="181" fontId="35" fillId="0" borderId="0" xfId="0" applyNumberFormat="1" applyFont="1" applyAlignment="1">
      <alignment horizontal="center" vertical="center"/>
    </xf>
    <xf numFmtId="181" fontId="35" fillId="0" borderId="21" xfId="0" applyNumberFormat="1" applyFont="1" applyBorder="1" applyAlignment="1">
      <alignment horizontal="center" vertical="center"/>
    </xf>
    <xf numFmtId="181" fontId="35" fillId="0" borderId="9" xfId="0" applyNumberFormat="1" applyFont="1" applyBorder="1" applyAlignment="1">
      <alignment horizontal="center" vertical="center"/>
    </xf>
    <xf numFmtId="181" fontId="35" fillId="0" borderId="17" xfId="0" applyNumberFormat="1" applyFont="1" applyBorder="1" applyAlignment="1">
      <alignment horizontal="center" vertical="center"/>
    </xf>
    <xf numFmtId="181" fontId="35" fillId="0" borderId="44" xfId="0" applyNumberFormat="1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9" xfId="0" applyBorder="1" applyAlignment="1">
      <alignment horizontal="lef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申込入力" xfId="42" xr:uid="{00000000-0005-0000-0000-00002A000000}"/>
    <cellStyle name="未定義" xfId="43" xr:uid="{00000000-0005-0000-0000-00002B000000}"/>
    <cellStyle name="良い" xfId="44" builtinId="26" customBuiltin="1"/>
  </cellStyles>
  <dxfs count="12">
    <dxf>
      <font>
        <color theme="0"/>
      </font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6</xdr:row>
      <xdr:rowOff>19049</xdr:rowOff>
    </xdr:from>
    <xdr:to>
      <xdr:col>8</xdr:col>
      <xdr:colOff>514350</xdr:colOff>
      <xdr:row>24</xdr:row>
      <xdr:rowOff>180974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6248400" y="1638299"/>
          <a:ext cx="276225" cy="2638425"/>
        </a:xfrm>
        <a:prstGeom prst="rightBrace">
          <a:avLst>
            <a:gd name="adj1" fmla="val 70402"/>
            <a:gd name="adj2" fmla="val 50000"/>
          </a:avLst>
        </a:prstGeom>
        <a:noFill/>
        <a:ln w="381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Q128"/>
  <sheetViews>
    <sheetView showZeros="0" tabSelected="1" zoomScaleNormal="100" zoomScaleSheetLayoutView="100" workbookViewId="0">
      <selection activeCell="E5" sqref="E5:J6"/>
    </sheetView>
  </sheetViews>
  <sheetFormatPr defaultColWidth="9" defaultRowHeight="13.2" zeroHeight="1"/>
  <cols>
    <col min="1" max="1" width="4.44140625" style="20" customWidth="1"/>
    <col min="2" max="2" width="3.6640625" style="25" customWidth="1"/>
    <col min="3" max="3" width="9.6640625" style="20" customWidth="1"/>
    <col min="4" max="4" width="9.6640625" style="20" hidden="1" customWidth="1"/>
    <col min="5" max="5" width="8.6640625" style="20" customWidth="1"/>
    <col min="6" max="8" width="8.6640625" style="20" hidden="1" customWidth="1"/>
    <col min="9" max="9" width="6.6640625" style="20" customWidth="1"/>
    <col min="10" max="10" width="14.6640625" style="20" customWidth="1"/>
    <col min="11" max="11" width="12.6640625" style="20" customWidth="1"/>
    <col min="12" max="12" width="2.6640625" style="20" customWidth="1"/>
    <col min="13" max="14" width="10.109375" style="20" hidden="1" customWidth="1"/>
    <col min="15" max="15" width="8.6640625" style="20" customWidth="1"/>
    <col min="16" max="16" width="5" style="20" customWidth="1"/>
    <col min="17" max="17" width="5.44140625" style="20" customWidth="1"/>
    <col min="18" max="18" width="3.6640625" style="20" customWidth="1"/>
    <col min="19" max="19" width="5.33203125" style="20" customWidth="1"/>
    <col min="20" max="20" width="1.6640625" style="20" customWidth="1"/>
    <col min="21" max="21" width="3.6640625" style="20" customWidth="1"/>
    <col min="22" max="22" width="10.6640625" style="20" customWidth="1"/>
    <col min="23" max="23" width="11.109375" style="20" customWidth="1"/>
    <col min="24" max="24" width="9" style="20" customWidth="1"/>
    <col min="25" max="25" width="10.33203125" style="20" customWidth="1"/>
    <col min="26" max="26" width="1.6640625" style="20" customWidth="1"/>
    <col min="27" max="27" width="5.6640625" style="20" customWidth="1"/>
    <col min="28" max="28" width="1.6640625" style="56" customWidth="1"/>
    <col min="29" max="29" width="9" style="56" customWidth="1"/>
    <col min="30" max="32" width="9" style="20" customWidth="1"/>
    <col min="33" max="16384" width="9" style="20"/>
  </cols>
  <sheetData>
    <row r="1" spans="1:43" ht="19.2">
      <c r="B1" s="21" t="s">
        <v>99</v>
      </c>
      <c r="C1" s="21"/>
      <c r="D1" s="21"/>
      <c r="AC1" s="20"/>
      <c r="AF1" s="56"/>
      <c r="AG1" s="56"/>
      <c r="AH1" s="56"/>
      <c r="AN1" s="22" t="s">
        <v>73</v>
      </c>
    </row>
    <row r="2" spans="1:43" ht="15" customHeight="1" thickBot="1">
      <c r="B2" s="104" t="s">
        <v>95</v>
      </c>
      <c r="C2" s="22"/>
      <c r="D2" s="22"/>
      <c r="K2" s="23"/>
      <c r="L2" s="22"/>
      <c r="M2" s="22"/>
      <c r="N2" s="22"/>
      <c r="U2" s="24"/>
      <c r="V2" s="22" t="s">
        <v>15</v>
      </c>
      <c r="AC2" s="20"/>
      <c r="AF2" s="56"/>
      <c r="AG2" s="56"/>
      <c r="AH2" s="56"/>
      <c r="AN2" s="20" t="str">
        <f>ASC(K4)</f>
        <v/>
      </c>
      <c r="AO2" s="20">
        <f>LEN(AN2)</f>
        <v>0</v>
      </c>
      <c r="AP2" s="20">
        <f>LEN(K4)</f>
        <v>0</v>
      </c>
      <c r="AQ2" s="20">
        <f>IF(AO2=AP2,0,1)</f>
        <v>0</v>
      </c>
    </row>
    <row r="3" spans="1:43" ht="15" customHeight="1" thickBot="1">
      <c r="B3" s="124" t="s">
        <v>78</v>
      </c>
      <c r="C3" s="125"/>
      <c r="D3" s="26"/>
      <c r="E3" s="108"/>
      <c r="F3" s="109"/>
      <c r="G3" s="109"/>
      <c r="H3" s="109"/>
      <c r="I3" s="110"/>
      <c r="J3" s="110"/>
      <c r="K3" s="19"/>
      <c r="O3" s="117" t="s">
        <v>13</v>
      </c>
      <c r="P3" s="118"/>
      <c r="Q3" s="118"/>
      <c r="R3" s="118"/>
      <c r="S3" s="118"/>
      <c r="T3" s="118"/>
      <c r="U3" s="27"/>
      <c r="V3" s="28">
        <f>SUM(V4:V6)</f>
        <v>0</v>
      </c>
      <c r="AC3" s="20"/>
      <c r="AF3" s="56"/>
      <c r="AG3" s="56"/>
      <c r="AH3" s="56"/>
    </row>
    <row r="4" spans="1:43" ht="15" customHeight="1">
      <c r="B4" s="126" t="s">
        <v>77</v>
      </c>
      <c r="C4" s="127"/>
      <c r="D4" s="93"/>
      <c r="E4" s="121"/>
      <c r="F4" s="122"/>
      <c r="G4" s="122"/>
      <c r="H4" s="122"/>
      <c r="I4" s="123"/>
      <c r="J4" s="29" t="s">
        <v>76</v>
      </c>
      <c r="K4" s="10"/>
      <c r="L4" s="67"/>
      <c r="M4" s="67"/>
      <c r="N4" s="68"/>
      <c r="O4" s="117" t="s">
        <v>45</v>
      </c>
      <c r="P4" s="118"/>
      <c r="Q4" s="119"/>
      <c r="R4" s="119"/>
      <c r="S4" s="119"/>
      <c r="T4" s="120"/>
      <c r="U4" s="30">
        <f>AC5</f>
        <v>0</v>
      </c>
      <c r="V4" s="28">
        <f>U4*W4</f>
        <v>0</v>
      </c>
      <c r="W4" s="76">
        <v>900</v>
      </c>
      <c r="AA4" s="56" t="s">
        <v>29</v>
      </c>
      <c r="AB4" s="56" t="s">
        <v>30</v>
      </c>
      <c r="AC4" s="56" t="s">
        <v>31</v>
      </c>
      <c r="AD4" s="56" t="s">
        <v>89</v>
      </c>
      <c r="AE4" s="56"/>
      <c r="AF4" s="56" t="s">
        <v>86</v>
      </c>
      <c r="AG4" s="56" t="s">
        <v>87</v>
      </c>
      <c r="AH4" s="56" t="s">
        <v>88</v>
      </c>
      <c r="AJ4" s="56"/>
    </row>
    <row r="5" spans="1:43" ht="15" customHeight="1">
      <c r="B5" s="128" t="s">
        <v>84</v>
      </c>
      <c r="C5" s="129"/>
      <c r="D5" s="31"/>
      <c r="E5" s="133"/>
      <c r="F5" s="134"/>
      <c r="G5" s="134"/>
      <c r="H5" s="134"/>
      <c r="I5" s="134"/>
      <c r="J5" s="134"/>
      <c r="K5" s="137"/>
      <c r="O5" s="117" t="s">
        <v>46</v>
      </c>
      <c r="P5" s="118"/>
      <c r="Q5" s="119"/>
      <c r="R5" s="119"/>
      <c r="S5" s="119"/>
      <c r="T5" s="120"/>
      <c r="U5" s="30">
        <f>AI9</f>
        <v>0</v>
      </c>
      <c r="V5" s="28">
        <f>U5*W5</f>
        <v>0</v>
      </c>
      <c r="W5" s="75">
        <v>1500</v>
      </c>
      <c r="X5" s="87" t="str">
        <f>IF(COUNTIF(AF5:AF8,"人数NG")&gt;0,"人数NG","")</f>
        <v/>
      </c>
      <c r="AA5" s="56">
        <f>COUNTIF($AB$28:$AB$128,"T")</f>
        <v>0</v>
      </c>
      <c r="AB5" s="56">
        <f>COUNTIF($AB$28:$AB$128,"F")</f>
        <v>0</v>
      </c>
      <c r="AC5" s="56">
        <f>AA5+AB5</f>
        <v>0</v>
      </c>
      <c r="AD5" s="56">
        <v>4</v>
      </c>
      <c r="AE5" s="56">
        <f>IF(COUNTIFS($B$28:$B$127,$AD5,$P$28:$P$127,"")=0,0,IF(AND(COUNTIFS($B$28:$B$127,$AD5,$P$28:$P$127,"")&gt;=4,COUNTIFS($B$28:$B$127,$AD5,$P$28:$P$127,"")&lt;=6),1,"NG"))</f>
        <v>0</v>
      </c>
      <c r="AF5" s="56">
        <f>IF(COUNTIFS($B$28:$B$127,$AD5,$P$28:$P$127,AF$4)=0,0,IF(AND(COUNTIFS($B$28:$B$127,$AD5,$P$28:$P$127,AF$4)&gt;=4,COUNTIFS($B$28:$B$127,$AD5,$P$28:$P$127,AF$4)&lt;=6),1,"NG"))</f>
        <v>0</v>
      </c>
      <c r="AG5" s="56">
        <f t="shared" ref="AG5:AH8" si="0">IF(COUNTIFS($B$28:$B$127,$AD5,$P$28:$P$127,AG$4)=0,0,IF(AND(COUNTIFS($B$28:$B$127,$AD5,$P$28:$P$127,AG$4)&gt;=4,COUNTIFS($B$28:$B$127,$AD5,$P$28:$P$127,AG$4)&lt;=6),1,"NG"))</f>
        <v>0</v>
      </c>
      <c r="AH5" s="56">
        <f t="shared" si="0"/>
        <v>0</v>
      </c>
      <c r="AI5" s="56">
        <f>SUM(AE5:AH5)</f>
        <v>0</v>
      </c>
      <c r="AJ5" s="56" t="str">
        <f t="shared" ref="AJ5:AJ6" si="1">IF(COUNTIF(AE5:AH5,"NG")&gt;0,"人数NG",IF(AI5&gt;3,"ﾁｰﾑ数制限NG",""))</f>
        <v/>
      </c>
    </row>
    <row r="6" spans="1:43" ht="15" customHeight="1">
      <c r="B6" s="128"/>
      <c r="C6" s="129"/>
      <c r="D6" s="32"/>
      <c r="E6" s="135"/>
      <c r="F6" s="136"/>
      <c r="G6" s="136"/>
      <c r="H6" s="136"/>
      <c r="I6" s="136"/>
      <c r="J6" s="136"/>
      <c r="K6" s="138"/>
      <c r="L6" s="33"/>
      <c r="M6" s="33"/>
      <c r="N6" s="33"/>
      <c r="O6" s="117" t="s">
        <v>16</v>
      </c>
      <c r="P6" s="118"/>
      <c r="Q6" s="119"/>
      <c r="R6" s="119"/>
      <c r="S6" s="119"/>
      <c r="T6" s="120"/>
      <c r="U6" s="7"/>
      <c r="V6" s="28">
        <f>W6*U6</f>
        <v>0</v>
      </c>
      <c r="W6" s="77">
        <v>500</v>
      </c>
      <c r="AA6" s="56"/>
      <c r="AD6" s="56">
        <v>14</v>
      </c>
      <c r="AE6" s="56">
        <f t="shared" ref="AE6:AE8" si="2">IF(COUNTIFS($B$28:$B$127,$AD6,$P$28:$P$127,"")=0,0,IF(AND(COUNTIFS($B$28:$B$127,$AD6,$P$28:$P$127,"")&gt;=4,COUNTIFS($B$28:$B$127,$AD6,$P$28:$P$127,"")&lt;=6),1,"NG"))</f>
        <v>0</v>
      </c>
      <c r="AF6" s="56">
        <f t="shared" ref="AF6:AF8" si="3">IF(COUNTIFS($B$28:$B$127,$AD6,$P$28:$P$127,AF$4)=0,0,IF(AND(COUNTIFS($B$28:$B$127,$AD6,$P$28:$P$127,AF$4)&gt;=4,COUNTIFS($B$28:$B$127,$AD6,$P$28:$P$127,AF$4)&lt;=6),1,"NG"))</f>
        <v>0</v>
      </c>
      <c r="AG6" s="56">
        <f t="shared" si="0"/>
        <v>0</v>
      </c>
      <c r="AH6" s="56">
        <f t="shared" si="0"/>
        <v>0</v>
      </c>
      <c r="AI6" s="56">
        <f t="shared" ref="AI6:AI8" si="4">SUM(AE6:AH6)</f>
        <v>0</v>
      </c>
      <c r="AJ6" s="56" t="str">
        <f t="shared" si="1"/>
        <v/>
      </c>
    </row>
    <row r="7" spans="1:43" ht="15" customHeight="1">
      <c r="B7" s="130" t="s">
        <v>4</v>
      </c>
      <c r="C7" s="131"/>
      <c r="D7" s="94"/>
      <c r="E7" s="113"/>
      <c r="F7" s="114"/>
      <c r="G7" s="114"/>
      <c r="H7" s="114"/>
      <c r="I7" s="114"/>
      <c r="J7" s="115"/>
      <c r="K7" s="116"/>
      <c r="L7" s="33"/>
      <c r="M7" s="33"/>
      <c r="N7" s="33"/>
      <c r="O7" s="61" t="s">
        <v>23</v>
      </c>
      <c r="P7" s="61"/>
      <c r="W7" s="34"/>
      <c r="AA7" s="56"/>
      <c r="AD7" s="56">
        <v>24</v>
      </c>
      <c r="AE7" s="56">
        <f t="shared" si="2"/>
        <v>0</v>
      </c>
      <c r="AF7" s="56">
        <f t="shared" si="3"/>
        <v>0</v>
      </c>
      <c r="AG7" s="56">
        <f t="shared" si="0"/>
        <v>0</v>
      </c>
      <c r="AH7" s="56">
        <f t="shared" si="0"/>
        <v>0</v>
      </c>
      <c r="AI7" s="56">
        <f t="shared" si="4"/>
        <v>0</v>
      </c>
      <c r="AJ7" s="56" t="str">
        <f>IF(COUNTIF(AE7:AH7,"NG")&gt;0,"人数NG",IF(AI7&gt;3,"ﾁｰﾑ数制限NG",""))</f>
        <v/>
      </c>
    </row>
    <row r="8" spans="1:43" ht="15" customHeight="1">
      <c r="B8" s="126" t="s">
        <v>69</v>
      </c>
      <c r="C8" s="118"/>
      <c r="D8" s="118"/>
      <c r="E8" s="118"/>
      <c r="F8" s="118"/>
      <c r="G8" s="118"/>
      <c r="H8" s="118"/>
      <c r="I8" s="127"/>
      <c r="J8" s="111"/>
      <c r="K8" s="112"/>
      <c r="L8" s="33"/>
      <c r="M8" s="33"/>
      <c r="N8" s="33"/>
      <c r="O8" s="61" t="s">
        <v>22</v>
      </c>
      <c r="P8" s="61"/>
      <c r="Q8"/>
      <c r="R8"/>
      <c r="S8"/>
      <c r="T8"/>
      <c r="U8" s="33"/>
      <c r="V8" s="35"/>
      <c r="W8" s="34"/>
      <c r="AA8" s="56"/>
      <c r="AD8" s="56">
        <v>33</v>
      </c>
      <c r="AE8" s="56">
        <f t="shared" si="2"/>
        <v>0</v>
      </c>
      <c r="AF8" s="56">
        <f t="shared" si="3"/>
        <v>0</v>
      </c>
      <c r="AG8" s="56">
        <f t="shared" si="0"/>
        <v>0</v>
      </c>
      <c r="AH8" s="56">
        <f t="shared" si="0"/>
        <v>0</v>
      </c>
      <c r="AI8" s="56">
        <f t="shared" si="4"/>
        <v>0</v>
      </c>
      <c r="AJ8" s="56" t="str">
        <f t="shared" ref="AJ8" si="5">IF(COUNTIF(AE8:AH8,"NG")&gt;0,"人数NG",IF(AI8&gt;3,"ﾁｰﾑ数制限NG",""))</f>
        <v/>
      </c>
    </row>
    <row r="9" spans="1:43" ht="15" customHeight="1">
      <c r="B9" s="139" t="s">
        <v>98</v>
      </c>
      <c r="C9" s="140"/>
      <c r="D9" s="32"/>
      <c r="E9" s="143" t="s">
        <v>2</v>
      </c>
      <c r="F9" s="144"/>
      <c r="G9" s="144"/>
      <c r="H9" s="144"/>
      <c r="I9" s="144"/>
      <c r="J9" s="145"/>
      <c r="K9" s="92" t="s">
        <v>83</v>
      </c>
      <c r="L9" s="88"/>
      <c r="M9" s="33"/>
      <c r="N9" s="33"/>
      <c r="O9" s="62"/>
      <c r="P9" s="62"/>
      <c r="Q9"/>
      <c r="R9"/>
      <c r="S9"/>
      <c r="T9"/>
      <c r="U9" s="33"/>
      <c r="V9" s="35"/>
      <c r="W9" s="34"/>
      <c r="AA9" s="56"/>
      <c r="AD9" s="56"/>
      <c r="AE9" s="56"/>
      <c r="AF9" s="56"/>
      <c r="AH9" s="56" t="s">
        <v>32</v>
      </c>
      <c r="AI9" s="56">
        <f>SUM(AI5:AI8)</f>
        <v>0</v>
      </c>
    </row>
    <row r="10" spans="1:43">
      <c r="A10" s="36"/>
      <c r="B10" s="139"/>
      <c r="C10" s="140"/>
      <c r="D10" s="90"/>
      <c r="E10" s="146"/>
      <c r="F10" s="147"/>
      <c r="G10" s="147"/>
      <c r="H10" s="147"/>
      <c r="I10" s="147"/>
      <c r="J10" s="148"/>
      <c r="K10" s="89"/>
      <c r="L10" s="22"/>
      <c r="O10" s="132" t="s">
        <v>97</v>
      </c>
      <c r="P10" s="132"/>
      <c r="Q10" s="132"/>
      <c r="R10" s="132"/>
      <c r="S10" s="132"/>
      <c r="T10" s="132"/>
      <c r="U10" s="132"/>
      <c r="V10" s="132"/>
      <c r="AA10" s="56"/>
      <c r="AD10" s="56"/>
      <c r="AE10" s="56"/>
      <c r="AF10" s="56"/>
    </row>
    <row r="11" spans="1:43" ht="13.5" customHeight="1">
      <c r="A11" s="36"/>
      <c r="B11" s="139"/>
      <c r="C11" s="140"/>
      <c r="D11" s="90"/>
      <c r="E11" s="146"/>
      <c r="F11" s="147"/>
      <c r="G11" s="147"/>
      <c r="H11" s="147"/>
      <c r="I11" s="147"/>
      <c r="J11" s="148"/>
      <c r="K11" s="89"/>
      <c r="L11" s="22"/>
      <c r="O11" s="132"/>
      <c r="P11" s="132"/>
      <c r="Q11" s="132"/>
      <c r="R11" s="132"/>
      <c r="S11" s="132"/>
      <c r="T11" s="132"/>
      <c r="U11" s="132"/>
      <c r="V11" s="132"/>
      <c r="AA11" s="56"/>
      <c r="AD11" s="56"/>
      <c r="AE11" s="56"/>
      <c r="AF11" s="56"/>
    </row>
    <row r="12" spans="1:43" ht="13.8" thickBot="1">
      <c r="A12" s="36"/>
      <c r="B12" s="141"/>
      <c r="C12" s="142"/>
      <c r="D12" s="91"/>
      <c r="E12" s="149"/>
      <c r="F12" s="150"/>
      <c r="G12" s="150"/>
      <c r="H12" s="150"/>
      <c r="I12" s="150"/>
      <c r="J12" s="151"/>
      <c r="K12" s="59"/>
      <c r="L12" s="22"/>
      <c r="O12" s="132"/>
      <c r="P12" s="132"/>
      <c r="Q12" s="132"/>
      <c r="R12" s="132"/>
      <c r="S12" s="132"/>
      <c r="T12" s="132"/>
      <c r="U12" s="132"/>
      <c r="V12" s="132"/>
      <c r="AA12" s="56"/>
      <c r="AD12" s="56"/>
      <c r="AE12" s="56"/>
      <c r="AF12" s="56"/>
    </row>
    <row r="13" spans="1:43">
      <c r="A13" s="36" t="s">
        <v>5</v>
      </c>
      <c r="B13" s="37"/>
      <c r="C13" s="22"/>
      <c r="D13" s="22"/>
      <c r="AC13" s="20"/>
    </row>
    <row r="14" spans="1:43">
      <c r="A14" s="20">
        <v>1</v>
      </c>
      <c r="B14" s="38" t="s">
        <v>90</v>
      </c>
      <c r="C14" s="38"/>
      <c r="D14" s="38"/>
      <c r="AC14" s="20"/>
    </row>
    <row r="15" spans="1:43">
      <c r="B15" s="38" t="s">
        <v>91</v>
      </c>
      <c r="C15" s="38"/>
      <c r="D15" s="38"/>
      <c r="AC15" s="20"/>
    </row>
    <row r="16" spans="1:43">
      <c r="B16" s="38" t="s">
        <v>92</v>
      </c>
      <c r="C16" s="38"/>
      <c r="D16" s="38"/>
      <c r="AC16" s="20"/>
    </row>
    <row r="17" spans="1:30">
      <c r="A17" s="20">
        <v>2</v>
      </c>
      <c r="B17" s="38" t="s">
        <v>8</v>
      </c>
      <c r="C17" s="38"/>
      <c r="D17" s="38"/>
      <c r="O17" s="60" t="s">
        <v>38</v>
      </c>
      <c r="P17" s="60"/>
      <c r="Q17" s="2"/>
      <c r="R17" s="2"/>
      <c r="S17" s="95" t="s">
        <v>79</v>
      </c>
      <c r="AC17" s="20"/>
    </row>
    <row r="18" spans="1:30">
      <c r="B18" s="38" t="s">
        <v>100</v>
      </c>
      <c r="C18" s="38"/>
      <c r="D18" s="38"/>
      <c r="O18" s="1"/>
      <c r="P18" s="1"/>
      <c r="AC18" s="20"/>
    </row>
    <row r="19" spans="1:30">
      <c r="B19" s="96" t="s">
        <v>18</v>
      </c>
      <c r="C19" s="38"/>
      <c r="D19" s="38"/>
      <c r="O19" s="1"/>
      <c r="P19" s="1"/>
      <c r="AC19" s="20"/>
    </row>
    <row r="20" spans="1:30">
      <c r="B20" s="96" t="s">
        <v>101</v>
      </c>
      <c r="D20" s="38"/>
      <c r="O20" s="1"/>
      <c r="P20" s="1"/>
      <c r="AC20" s="20"/>
    </row>
    <row r="21" spans="1:30">
      <c r="B21" s="96" t="s">
        <v>102</v>
      </c>
      <c r="C21" s="38"/>
      <c r="D21" s="38"/>
      <c r="F21" s="20" t="s">
        <v>68</v>
      </c>
      <c r="O21" s="1"/>
      <c r="P21" s="1"/>
      <c r="AC21" s="20"/>
    </row>
    <row r="22" spans="1:30">
      <c r="A22" s="20">
        <v>3</v>
      </c>
      <c r="B22" s="38" t="s">
        <v>94</v>
      </c>
      <c r="C22" s="38"/>
      <c r="D22" s="38"/>
      <c r="K22" s="105" t="s">
        <v>96</v>
      </c>
      <c r="O22" s="1"/>
      <c r="P22" s="1"/>
      <c r="AC22" s="20"/>
    </row>
    <row r="23" spans="1:30">
      <c r="B23" s="96" t="s">
        <v>93</v>
      </c>
      <c r="C23" s="38"/>
      <c r="D23" s="38"/>
      <c r="O23" s="1"/>
      <c r="P23" s="1"/>
      <c r="AC23" s="20"/>
    </row>
    <row r="24" spans="1:30">
      <c r="A24" s="20">
        <v>4</v>
      </c>
      <c r="B24" s="38" t="s">
        <v>103</v>
      </c>
      <c r="C24" s="38"/>
      <c r="D24" s="38"/>
      <c r="O24" s="1"/>
      <c r="P24" s="1"/>
      <c r="AC24" s="20"/>
    </row>
    <row r="25" spans="1:30" ht="13.8" thickBot="1">
      <c r="A25" s="20">
        <v>5</v>
      </c>
      <c r="B25" s="38" t="s">
        <v>104</v>
      </c>
      <c r="C25" s="38"/>
      <c r="D25" s="38"/>
      <c r="O25" s="1"/>
      <c r="P25" s="1"/>
      <c r="AC25" s="20"/>
    </row>
    <row r="26" spans="1:30">
      <c r="B26" s="39" t="s">
        <v>9</v>
      </c>
      <c r="C26" s="40" t="s">
        <v>0</v>
      </c>
      <c r="D26" s="41" t="s">
        <v>66</v>
      </c>
      <c r="E26" s="40" t="s">
        <v>1</v>
      </c>
      <c r="F26" s="40"/>
      <c r="G26" s="40"/>
      <c r="H26" s="40"/>
      <c r="I26" s="41" t="s">
        <v>14</v>
      </c>
      <c r="J26" s="41" t="s">
        <v>75</v>
      </c>
      <c r="K26" s="41" t="s">
        <v>74</v>
      </c>
      <c r="L26" s="40" t="s">
        <v>3</v>
      </c>
      <c r="M26" s="41" t="s">
        <v>35</v>
      </c>
      <c r="N26" s="41" t="s">
        <v>36</v>
      </c>
      <c r="O26" s="41" t="s">
        <v>12</v>
      </c>
      <c r="P26" s="97" t="s">
        <v>85</v>
      </c>
      <c r="Q26" s="42" t="s">
        <v>34</v>
      </c>
      <c r="R26" s="34"/>
      <c r="S26" s="34"/>
      <c r="T26" s="34"/>
      <c r="V26" s="23"/>
      <c r="AC26" s="20"/>
    </row>
    <row r="27" spans="1:30" s="22" customFormat="1" ht="15" customHeight="1" thickBot="1">
      <c r="A27" s="43" t="s">
        <v>6</v>
      </c>
      <c r="B27" s="83">
        <v>4</v>
      </c>
      <c r="C27" s="84" t="str">
        <f>IF(ISBLANK(B27),"",VLOOKUP(B27,$U$29:$W$46,2,FALSE))</f>
        <v>小学生5・6年男子</v>
      </c>
      <c r="D27" s="84" t="str">
        <f>IF(B27="","",RIGHT(C27,2))</f>
        <v>男子</v>
      </c>
      <c r="E27" s="84" t="str">
        <f>IF(ISBLANK(B27),"",VLOOKUP(B27,$U$29:$W$46,3,FALSE))</f>
        <v>4x100mR</v>
      </c>
      <c r="F27" s="84"/>
      <c r="G27" s="84"/>
      <c r="H27" s="84"/>
      <c r="I27" s="84">
        <v>1234</v>
      </c>
      <c r="J27" s="84" t="s">
        <v>7</v>
      </c>
      <c r="K27" s="84" t="s">
        <v>17</v>
      </c>
      <c r="L27" s="84">
        <v>2</v>
      </c>
      <c r="M27" s="84">
        <f t="shared" ref="M27" si="6">IF(B27="","",$E$4)</f>
        <v>0</v>
      </c>
      <c r="N27" s="84">
        <f t="shared" ref="N27" si="7">IF(B27="","",$K$4)</f>
        <v>0</v>
      </c>
      <c r="O27" s="85">
        <v>13.2</v>
      </c>
      <c r="P27" s="98"/>
      <c r="Q27" s="86"/>
      <c r="R27" s="34" t="s">
        <v>37</v>
      </c>
      <c r="S27" s="34" t="s">
        <v>36</v>
      </c>
      <c r="T27" s="34"/>
      <c r="X27" s="44"/>
      <c r="AB27" s="56"/>
      <c r="AC27" s="56" t="s">
        <v>67</v>
      </c>
      <c r="AD27" s="56"/>
    </row>
    <row r="28" spans="1:30" ht="15" customHeight="1">
      <c r="A28" s="20">
        <v>1</v>
      </c>
      <c r="B28" s="78"/>
      <c r="C28" s="79" t="str">
        <f>IF(ISBLANK(B28),"",VLOOKUP(B28,種目,2,FALSE))</f>
        <v/>
      </c>
      <c r="D28" s="79" t="str">
        <f t="shared" ref="D28:D91" si="8">IF(B28="","",RIGHT(C28,2))</f>
        <v/>
      </c>
      <c r="E28" s="79" t="str">
        <f t="shared" ref="E28:E59" si="9">IF(ISBLANK(B28),"",VLOOKUP(B28,種目,3,FALSE))</f>
        <v/>
      </c>
      <c r="F28" s="79"/>
      <c r="G28" s="79"/>
      <c r="H28" s="79" t="str">
        <f>IF(B28="","",CONCATENATE(I28,LEFT(C28,2)))</f>
        <v/>
      </c>
      <c r="I28" s="80"/>
      <c r="J28" s="80"/>
      <c r="K28" s="80"/>
      <c r="L28" s="80"/>
      <c r="M28" s="79" t="str">
        <f t="shared" ref="M28:M91" si="10">IF(B28="","",$E$4)</f>
        <v/>
      </c>
      <c r="N28" s="79" t="str">
        <f t="shared" ref="N28:N91" si="11">IF(B28="","",$K$4)</f>
        <v/>
      </c>
      <c r="O28" s="81"/>
      <c r="P28" s="99"/>
      <c r="Q28" s="82" t="str">
        <f>IF(B28="","",IF(O28="","NG","OK"))</f>
        <v/>
      </c>
      <c r="R28" s="8">
        <f>$E$4</f>
        <v>0</v>
      </c>
      <c r="S28" s="57">
        <f>$K$4</f>
        <v>0</v>
      </c>
      <c r="T28" s="9"/>
      <c r="U28" s="46" t="s">
        <v>11</v>
      </c>
      <c r="V28" s="46" t="s">
        <v>10</v>
      </c>
      <c r="W28" s="46" t="s">
        <v>1</v>
      </c>
      <c r="X28" s="47" t="s">
        <v>33</v>
      </c>
      <c r="Y28" s="34"/>
      <c r="AA28" s="48"/>
      <c r="AB28" s="58" t="str">
        <f t="shared" ref="AB28:AB59" si="12">IF(ISBLANK(B28),"",VLOOKUP(B28,$U$29:$Z$64,6,FALSE))</f>
        <v/>
      </c>
      <c r="AC28" s="56" t="str">
        <f>IF(I28="","",COUNTIF(H$28:H28,H28))</f>
        <v/>
      </c>
    </row>
    <row r="29" spans="1:30" ht="15" customHeight="1">
      <c r="A29" s="20">
        <v>2</v>
      </c>
      <c r="B29" s="4"/>
      <c r="C29" s="45" t="str">
        <f t="shared" ref="C29:C59" si="13">IF(ISBLANK(B29),"",VLOOKUP(B29,種目,2,FALSE))</f>
        <v/>
      </c>
      <c r="D29" s="45" t="str">
        <f t="shared" si="8"/>
        <v/>
      </c>
      <c r="E29" s="45" t="str">
        <f t="shared" si="9"/>
        <v/>
      </c>
      <c r="F29" s="45"/>
      <c r="G29" s="45"/>
      <c r="H29" s="45" t="str">
        <f t="shared" ref="H29:H92" si="14">IF(B29="","",CONCATENATE(I29,LEFT(C29,2)))</f>
        <v/>
      </c>
      <c r="I29" s="3"/>
      <c r="J29" s="3"/>
      <c r="K29" s="3"/>
      <c r="L29" s="3"/>
      <c r="M29" s="45" t="str">
        <f t="shared" si="10"/>
        <v/>
      </c>
      <c r="N29" s="45" t="str">
        <f t="shared" si="11"/>
        <v/>
      </c>
      <c r="O29" s="11"/>
      <c r="P29" s="100"/>
      <c r="Q29" s="71" t="str">
        <f t="shared" ref="Q29:Q92" si="15">IF(B29="","",IF(O29="","NG","OK"))</f>
        <v/>
      </c>
      <c r="R29" s="8">
        <f t="shared" ref="R29:R92" si="16">$E$4</f>
        <v>0</v>
      </c>
      <c r="S29" s="8">
        <f t="shared" ref="S29:S92" si="17">$K$4</f>
        <v>0</v>
      </c>
      <c r="T29" s="9"/>
      <c r="U29" s="49">
        <v>1</v>
      </c>
      <c r="V29" s="46" t="s">
        <v>80</v>
      </c>
      <c r="W29" s="46" t="s">
        <v>24</v>
      </c>
      <c r="X29" s="50">
        <f t="shared" ref="X29:X64" si="18">COUNTIF($B$28:$B$127,U29)</f>
        <v>0</v>
      </c>
      <c r="Y29" s="106"/>
      <c r="Z29" s="58" t="s">
        <v>19</v>
      </c>
      <c r="AA29" s="22"/>
      <c r="AB29" s="58" t="str">
        <f t="shared" si="12"/>
        <v/>
      </c>
      <c r="AC29" s="56" t="str">
        <f>IF(I29="","",COUNTIF(H$28:H29,H29))</f>
        <v/>
      </c>
    </row>
    <row r="30" spans="1:30" ht="15" customHeight="1">
      <c r="A30" s="20">
        <v>3</v>
      </c>
      <c r="B30" s="4"/>
      <c r="C30" s="45" t="str">
        <f t="shared" si="13"/>
        <v/>
      </c>
      <c r="D30" s="45" t="str">
        <f t="shared" si="8"/>
        <v/>
      </c>
      <c r="E30" s="45" t="str">
        <f t="shared" si="9"/>
        <v/>
      </c>
      <c r="F30" s="45"/>
      <c r="G30" s="45"/>
      <c r="H30" s="45" t="str">
        <f t="shared" si="14"/>
        <v/>
      </c>
      <c r="I30" s="3"/>
      <c r="J30" s="3"/>
      <c r="K30" s="3"/>
      <c r="L30" s="3"/>
      <c r="M30" s="45" t="str">
        <f t="shared" si="10"/>
        <v/>
      </c>
      <c r="N30" s="45" t="str">
        <f t="shared" si="11"/>
        <v/>
      </c>
      <c r="O30" s="11"/>
      <c r="P30" s="100"/>
      <c r="Q30" s="71" t="str">
        <f t="shared" si="15"/>
        <v/>
      </c>
      <c r="R30" s="8">
        <f t="shared" si="16"/>
        <v>0</v>
      </c>
      <c r="S30" s="8">
        <f t="shared" si="17"/>
        <v>0</v>
      </c>
      <c r="T30" s="9"/>
      <c r="U30" s="49">
        <v>2</v>
      </c>
      <c r="V30" s="46" t="s">
        <v>80</v>
      </c>
      <c r="W30" s="46" t="s">
        <v>25</v>
      </c>
      <c r="X30" s="50">
        <f t="shared" si="18"/>
        <v>0</v>
      </c>
      <c r="Y30" s="106"/>
      <c r="Z30" s="58" t="s">
        <v>19</v>
      </c>
      <c r="AA30" s="22"/>
      <c r="AB30" s="58" t="str">
        <f t="shared" si="12"/>
        <v/>
      </c>
      <c r="AC30" s="56" t="str">
        <f>IF(I30="","",COUNTIF(H$28:H30,H30))</f>
        <v/>
      </c>
    </row>
    <row r="31" spans="1:30" ht="15" customHeight="1">
      <c r="A31" s="20">
        <v>4</v>
      </c>
      <c r="B31" s="4"/>
      <c r="C31" s="45" t="str">
        <f t="shared" si="13"/>
        <v/>
      </c>
      <c r="D31" s="45" t="str">
        <f t="shared" si="8"/>
        <v/>
      </c>
      <c r="E31" s="45" t="str">
        <f t="shared" si="9"/>
        <v/>
      </c>
      <c r="F31" s="45"/>
      <c r="G31" s="45"/>
      <c r="H31" s="45" t="str">
        <f t="shared" si="14"/>
        <v/>
      </c>
      <c r="I31" s="3"/>
      <c r="J31" s="3"/>
      <c r="K31" s="3"/>
      <c r="L31" s="3"/>
      <c r="M31" s="45" t="str">
        <f t="shared" si="10"/>
        <v/>
      </c>
      <c r="N31" s="45" t="str">
        <f t="shared" si="11"/>
        <v/>
      </c>
      <c r="O31" s="11"/>
      <c r="P31" s="100"/>
      <c r="Q31" s="71" t="str">
        <f t="shared" si="15"/>
        <v/>
      </c>
      <c r="R31" s="8">
        <f t="shared" si="16"/>
        <v>0</v>
      </c>
      <c r="S31" s="8">
        <f t="shared" si="17"/>
        <v>0</v>
      </c>
      <c r="T31" s="9"/>
      <c r="U31" s="49">
        <v>3</v>
      </c>
      <c r="V31" s="46" t="s">
        <v>80</v>
      </c>
      <c r="W31" s="46" t="s">
        <v>26</v>
      </c>
      <c r="X31" s="50">
        <f t="shared" si="18"/>
        <v>0</v>
      </c>
      <c r="Y31" s="106"/>
      <c r="Z31" s="58" t="s">
        <v>20</v>
      </c>
      <c r="AA31" s="22"/>
      <c r="AB31" s="58" t="str">
        <f t="shared" si="12"/>
        <v/>
      </c>
      <c r="AC31" s="56" t="str">
        <f>IF(I31="","",COUNTIF(H$28:H31,H31))</f>
        <v/>
      </c>
    </row>
    <row r="32" spans="1:30" ht="15" customHeight="1">
      <c r="A32" s="20">
        <v>5</v>
      </c>
      <c r="B32" s="4"/>
      <c r="C32" s="45" t="str">
        <f t="shared" si="13"/>
        <v/>
      </c>
      <c r="D32" s="45" t="str">
        <f t="shared" si="8"/>
        <v/>
      </c>
      <c r="E32" s="45" t="str">
        <f t="shared" si="9"/>
        <v/>
      </c>
      <c r="F32" s="45"/>
      <c r="G32" s="45"/>
      <c r="H32" s="45" t="str">
        <f t="shared" si="14"/>
        <v/>
      </c>
      <c r="I32" s="3"/>
      <c r="J32" s="3"/>
      <c r="K32" s="3"/>
      <c r="L32" s="3"/>
      <c r="M32" s="45" t="str">
        <f t="shared" si="10"/>
        <v/>
      </c>
      <c r="N32" s="45" t="str">
        <f t="shared" si="11"/>
        <v/>
      </c>
      <c r="O32" s="11"/>
      <c r="P32" s="100"/>
      <c r="Q32" s="71" t="str">
        <f t="shared" si="15"/>
        <v/>
      </c>
      <c r="R32" s="8">
        <f t="shared" si="16"/>
        <v>0</v>
      </c>
      <c r="S32" s="8">
        <f t="shared" si="17"/>
        <v>0</v>
      </c>
      <c r="T32" s="9"/>
      <c r="U32" s="49">
        <v>4</v>
      </c>
      <c r="V32" s="46" t="s">
        <v>80</v>
      </c>
      <c r="W32" s="46" t="s">
        <v>27</v>
      </c>
      <c r="X32" s="50">
        <f t="shared" si="18"/>
        <v>0</v>
      </c>
      <c r="Y32" s="106" t="str">
        <f>AJ5</f>
        <v/>
      </c>
      <c r="Z32" s="58" t="s">
        <v>72</v>
      </c>
      <c r="AA32" s="22"/>
      <c r="AB32" s="58" t="str">
        <f t="shared" si="12"/>
        <v/>
      </c>
      <c r="AC32" s="56" t="str">
        <f>IF(I32="","",COUNTIF(H$28:H32,H32))</f>
        <v/>
      </c>
    </row>
    <row r="33" spans="1:29" ht="15" customHeight="1">
      <c r="A33" s="20">
        <v>6</v>
      </c>
      <c r="B33" s="4"/>
      <c r="C33" s="45" t="str">
        <f t="shared" si="13"/>
        <v/>
      </c>
      <c r="D33" s="45" t="str">
        <f t="shared" si="8"/>
        <v/>
      </c>
      <c r="E33" s="45" t="str">
        <f t="shared" si="9"/>
        <v/>
      </c>
      <c r="F33" s="45"/>
      <c r="G33" s="45"/>
      <c r="H33" s="45" t="str">
        <f t="shared" si="14"/>
        <v/>
      </c>
      <c r="I33" s="3"/>
      <c r="J33" s="3"/>
      <c r="K33" s="3"/>
      <c r="L33" s="3"/>
      <c r="M33" s="45" t="str">
        <f t="shared" si="10"/>
        <v/>
      </c>
      <c r="N33" s="45" t="str">
        <f t="shared" si="11"/>
        <v/>
      </c>
      <c r="O33" s="11"/>
      <c r="P33" s="100"/>
      <c r="Q33" s="71" t="str">
        <f t="shared" si="15"/>
        <v/>
      </c>
      <c r="R33" s="8">
        <f t="shared" si="16"/>
        <v>0</v>
      </c>
      <c r="S33" s="8">
        <f t="shared" si="17"/>
        <v>0</v>
      </c>
      <c r="T33" s="9"/>
      <c r="U33" s="49"/>
      <c r="V33" s="46"/>
      <c r="W33" s="46"/>
      <c r="X33" s="50">
        <f t="shared" si="18"/>
        <v>0</v>
      </c>
      <c r="Y33" s="106"/>
      <c r="Z33" s="58"/>
      <c r="AA33" s="22"/>
      <c r="AB33" s="58" t="str">
        <f t="shared" si="12"/>
        <v/>
      </c>
      <c r="AC33" s="56" t="str">
        <f>IF(I33="","",COUNTIF(H$28:H33,H33))</f>
        <v/>
      </c>
    </row>
    <row r="34" spans="1:29" ht="15" customHeight="1">
      <c r="A34" s="20">
        <v>7</v>
      </c>
      <c r="B34" s="4"/>
      <c r="C34" s="45" t="str">
        <f t="shared" si="13"/>
        <v/>
      </c>
      <c r="D34" s="45" t="str">
        <f t="shared" si="8"/>
        <v/>
      </c>
      <c r="E34" s="45" t="str">
        <f t="shared" si="9"/>
        <v/>
      </c>
      <c r="F34" s="45"/>
      <c r="G34" s="45"/>
      <c r="H34" s="45" t="str">
        <f t="shared" si="14"/>
        <v/>
      </c>
      <c r="I34" s="3"/>
      <c r="J34" s="3"/>
      <c r="K34" s="3"/>
      <c r="L34" s="3"/>
      <c r="M34" s="45" t="str">
        <f t="shared" si="10"/>
        <v/>
      </c>
      <c r="N34" s="45" t="str">
        <f t="shared" si="11"/>
        <v/>
      </c>
      <c r="O34" s="11"/>
      <c r="P34" s="100"/>
      <c r="Q34" s="71" t="str">
        <f t="shared" si="15"/>
        <v/>
      </c>
      <c r="R34" s="8">
        <f t="shared" si="16"/>
        <v>0</v>
      </c>
      <c r="S34" s="8">
        <f t="shared" si="17"/>
        <v>0</v>
      </c>
      <c r="T34" s="9"/>
      <c r="U34" s="49"/>
      <c r="V34" s="46"/>
      <c r="W34" s="46"/>
      <c r="X34" s="50">
        <f t="shared" si="18"/>
        <v>0</v>
      </c>
      <c r="Y34" s="106"/>
      <c r="Z34" s="58"/>
      <c r="AA34" s="22"/>
      <c r="AB34" s="58" t="str">
        <f t="shared" si="12"/>
        <v/>
      </c>
      <c r="AC34" s="56" t="str">
        <f>IF(I34="","",COUNTIF(H$28:H34,H34))</f>
        <v/>
      </c>
    </row>
    <row r="35" spans="1:29" ht="15" customHeight="1">
      <c r="A35" s="20">
        <v>8</v>
      </c>
      <c r="B35" s="4"/>
      <c r="C35" s="45" t="str">
        <f t="shared" si="13"/>
        <v/>
      </c>
      <c r="D35" s="45" t="str">
        <f t="shared" si="8"/>
        <v/>
      </c>
      <c r="E35" s="45" t="str">
        <f t="shared" si="9"/>
        <v/>
      </c>
      <c r="F35" s="45"/>
      <c r="G35" s="45"/>
      <c r="H35" s="45" t="str">
        <f t="shared" si="14"/>
        <v/>
      </c>
      <c r="I35" s="3"/>
      <c r="J35" s="3"/>
      <c r="K35" s="3"/>
      <c r="L35" s="3"/>
      <c r="M35" s="45" t="str">
        <f t="shared" si="10"/>
        <v/>
      </c>
      <c r="N35" s="45" t="str">
        <f t="shared" si="11"/>
        <v/>
      </c>
      <c r="O35" s="11"/>
      <c r="P35" s="100"/>
      <c r="Q35" s="71" t="str">
        <f t="shared" si="15"/>
        <v/>
      </c>
      <c r="R35" s="8">
        <f t="shared" si="16"/>
        <v>0</v>
      </c>
      <c r="S35" s="8">
        <f t="shared" si="17"/>
        <v>0</v>
      </c>
      <c r="T35" s="9"/>
      <c r="U35" s="49"/>
      <c r="V35" s="46"/>
      <c r="W35" s="46"/>
      <c r="X35" s="50">
        <f t="shared" si="18"/>
        <v>0</v>
      </c>
      <c r="Y35" s="106"/>
      <c r="Z35" s="58"/>
      <c r="AA35" s="22"/>
      <c r="AB35" s="58" t="str">
        <f t="shared" si="12"/>
        <v/>
      </c>
      <c r="AC35" s="56" t="str">
        <f>IF(I35="","",COUNTIF(H$28:H35,H35))</f>
        <v/>
      </c>
    </row>
    <row r="36" spans="1:29" ht="15" customHeight="1">
      <c r="A36" s="20">
        <v>9</v>
      </c>
      <c r="B36" s="4"/>
      <c r="C36" s="45" t="str">
        <f t="shared" si="13"/>
        <v/>
      </c>
      <c r="D36" s="45" t="str">
        <f t="shared" si="8"/>
        <v/>
      </c>
      <c r="E36" s="45" t="str">
        <f t="shared" si="9"/>
        <v/>
      </c>
      <c r="F36" s="45"/>
      <c r="G36" s="45"/>
      <c r="H36" s="45" t="str">
        <f t="shared" si="14"/>
        <v/>
      </c>
      <c r="I36" s="3"/>
      <c r="J36" s="3"/>
      <c r="K36" s="3"/>
      <c r="L36" s="3"/>
      <c r="M36" s="45" t="str">
        <f t="shared" si="10"/>
        <v/>
      </c>
      <c r="N36" s="45" t="str">
        <f t="shared" si="11"/>
        <v/>
      </c>
      <c r="O36" s="11"/>
      <c r="P36" s="100"/>
      <c r="Q36" s="71" t="str">
        <f t="shared" si="15"/>
        <v/>
      </c>
      <c r="R36" s="8">
        <f t="shared" si="16"/>
        <v>0</v>
      </c>
      <c r="S36" s="8">
        <f t="shared" si="17"/>
        <v>0</v>
      </c>
      <c r="T36" s="9"/>
      <c r="U36" s="49"/>
      <c r="V36" s="46"/>
      <c r="W36" s="46"/>
      <c r="X36" s="50">
        <f t="shared" si="18"/>
        <v>0</v>
      </c>
      <c r="Y36" s="106"/>
      <c r="Z36" s="58"/>
      <c r="AA36" s="22"/>
      <c r="AB36" s="58" t="str">
        <f t="shared" si="12"/>
        <v/>
      </c>
      <c r="AC36" s="56" t="str">
        <f>IF(I36="","",COUNTIF(H$28:H36,H36))</f>
        <v/>
      </c>
    </row>
    <row r="37" spans="1:29" ht="15" customHeight="1">
      <c r="A37" s="20">
        <v>10</v>
      </c>
      <c r="B37" s="4"/>
      <c r="C37" s="45" t="str">
        <f t="shared" si="13"/>
        <v/>
      </c>
      <c r="D37" s="45" t="str">
        <f t="shared" si="8"/>
        <v/>
      </c>
      <c r="E37" s="45" t="str">
        <f t="shared" si="9"/>
        <v/>
      </c>
      <c r="F37" s="45"/>
      <c r="G37" s="45"/>
      <c r="H37" s="45" t="str">
        <f t="shared" si="14"/>
        <v/>
      </c>
      <c r="I37" s="3"/>
      <c r="J37" s="3"/>
      <c r="K37" s="3"/>
      <c r="L37" s="3"/>
      <c r="M37" s="45" t="str">
        <f t="shared" si="10"/>
        <v/>
      </c>
      <c r="N37" s="45" t="str">
        <f t="shared" si="11"/>
        <v/>
      </c>
      <c r="O37" s="11"/>
      <c r="P37" s="100"/>
      <c r="Q37" s="71" t="str">
        <f t="shared" si="15"/>
        <v/>
      </c>
      <c r="R37" s="8">
        <f t="shared" si="16"/>
        <v>0</v>
      </c>
      <c r="S37" s="8">
        <f t="shared" si="17"/>
        <v>0</v>
      </c>
      <c r="T37" s="9"/>
      <c r="U37" s="49"/>
      <c r="V37" s="46"/>
      <c r="W37" s="46"/>
      <c r="X37" s="50">
        <f t="shared" si="18"/>
        <v>0</v>
      </c>
      <c r="Y37" s="106"/>
      <c r="Z37" s="58"/>
      <c r="AA37" s="22"/>
      <c r="AB37" s="58" t="str">
        <f t="shared" si="12"/>
        <v/>
      </c>
      <c r="AC37" s="56" t="str">
        <f>IF(I37="","",COUNTIF(H$28:H37,H37))</f>
        <v/>
      </c>
    </row>
    <row r="38" spans="1:29" ht="15" customHeight="1">
      <c r="A38" s="20">
        <v>11</v>
      </c>
      <c r="B38" s="4"/>
      <c r="C38" s="45" t="str">
        <f t="shared" si="13"/>
        <v/>
      </c>
      <c r="D38" s="45" t="str">
        <f t="shared" si="8"/>
        <v/>
      </c>
      <c r="E38" s="45" t="str">
        <f t="shared" si="9"/>
        <v/>
      </c>
      <c r="F38" s="45"/>
      <c r="G38" s="45"/>
      <c r="H38" s="45" t="str">
        <f t="shared" si="14"/>
        <v/>
      </c>
      <c r="I38" s="3"/>
      <c r="J38" s="3"/>
      <c r="K38" s="3"/>
      <c r="L38" s="3"/>
      <c r="M38" s="45" t="str">
        <f t="shared" si="10"/>
        <v/>
      </c>
      <c r="N38" s="45" t="str">
        <f t="shared" si="11"/>
        <v/>
      </c>
      <c r="O38" s="11"/>
      <c r="P38" s="100"/>
      <c r="Q38" s="71" t="str">
        <f t="shared" si="15"/>
        <v/>
      </c>
      <c r="R38" s="8">
        <f t="shared" si="16"/>
        <v>0</v>
      </c>
      <c r="S38" s="8">
        <f t="shared" si="17"/>
        <v>0</v>
      </c>
      <c r="T38" s="9"/>
      <c r="U38" s="49"/>
      <c r="V38" s="46"/>
      <c r="W38" s="46"/>
      <c r="X38" s="50">
        <f t="shared" si="18"/>
        <v>0</v>
      </c>
      <c r="Y38" s="106"/>
      <c r="Z38" s="58"/>
      <c r="AA38" s="22"/>
      <c r="AB38" s="58" t="str">
        <f t="shared" si="12"/>
        <v/>
      </c>
      <c r="AC38" s="56" t="str">
        <f>IF(I38="","",COUNTIF(H$28:H38,H38))</f>
        <v/>
      </c>
    </row>
    <row r="39" spans="1:29" ht="15" customHeight="1">
      <c r="A39" s="20">
        <v>12</v>
      </c>
      <c r="B39" s="4"/>
      <c r="C39" s="45" t="str">
        <f t="shared" si="13"/>
        <v/>
      </c>
      <c r="D39" s="45" t="str">
        <f t="shared" si="8"/>
        <v/>
      </c>
      <c r="E39" s="45" t="str">
        <f t="shared" si="9"/>
        <v/>
      </c>
      <c r="F39" s="45"/>
      <c r="G39" s="45"/>
      <c r="H39" s="45" t="str">
        <f t="shared" si="14"/>
        <v/>
      </c>
      <c r="I39" s="3"/>
      <c r="J39" s="3"/>
      <c r="K39" s="3"/>
      <c r="L39" s="3"/>
      <c r="M39" s="45" t="str">
        <f t="shared" si="10"/>
        <v/>
      </c>
      <c r="N39" s="45" t="str">
        <f t="shared" si="11"/>
        <v/>
      </c>
      <c r="O39" s="11"/>
      <c r="P39" s="100"/>
      <c r="Q39" s="71" t="str">
        <f t="shared" si="15"/>
        <v/>
      </c>
      <c r="R39" s="8">
        <f t="shared" si="16"/>
        <v>0</v>
      </c>
      <c r="S39" s="8">
        <f t="shared" si="17"/>
        <v>0</v>
      </c>
      <c r="T39" s="9"/>
      <c r="U39" s="49"/>
      <c r="V39" s="46"/>
      <c r="W39" s="46"/>
      <c r="X39" s="50">
        <f t="shared" si="18"/>
        <v>0</v>
      </c>
      <c r="Y39" s="106"/>
      <c r="Z39" s="58"/>
      <c r="AA39" s="22"/>
      <c r="AB39" s="58" t="str">
        <f t="shared" si="12"/>
        <v/>
      </c>
      <c r="AC39" s="56" t="str">
        <f>IF(I39="","",COUNTIF(H$28:H39,H39))</f>
        <v/>
      </c>
    </row>
    <row r="40" spans="1:29" ht="15" customHeight="1">
      <c r="A40" s="20">
        <v>13</v>
      </c>
      <c r="B40" s="4"/>
      <c r="C40" s="45" t="str">
        <f t="shared" si="13"/>
        <v/>
      </c>
      <c r="D40" s="45" t="str">
        <f t="shared" si="8"/>
        <v/>
      </c>
      <c r="E40" s="45" t="str">
        <f t="shared" si="9"/>
        <v/>
      </c>
      <c r="F40" s="45"/>
      <c r="G40" s="45"/>
      <c r="H40" s="45" t="str">
        <f t="shared" si="14"/>
        <v/>
      </c>
      <c r="I40" s="3"/>
      <c r="J40" s="3"/>
      <c r="K40" s="3"/>
      <c r="L40" s="3"/>
      <c r="M40" s="45" t="str">
        <f t="shared" si="10"/>
        <v/>
      </c>
      <c r="N40" s="45" t="str">
        <f t="shared" si="11"/>
        <v/>
      </c>
      <c r="O40" s="11"/>
      <c r="P40" s="100"/>
      <c r="Q40" s="71" t="str">
        <f t="shared" si="15"/>
        <v/>
      </c>
      <c r="R40" s="8">
        <f t="shared" si="16"/>
        <v>0</v>
      </c>
      <c r="S40" s="8">
        <f t="shared" si="17"/>
        <v>0</v>
      </c>
      <c r="T40" s="9"/>
      <c r="U40" s="49"/>
      <c r="V40" s="46"/>
      <c r="W40" s="46"/>
      <c r="X40" s="50">
        <f t="shared" si="18"/>
        <v>0</v>
      </c>
      <c r="Y40" s="106"/>
      <c r="Z40" s="58"/>
      <c r="AA40" s="22"/>
      <c r="AB40" s="58" t="str">
        <f t="shared" si="12"/>
        <v/>
      </c>
      <c r="AC40" s="56" t="str">
        <f>IF(I40="","",COUNTIF(H$28:H40,H40))</f>
        <v/>
      </c>
    </row>
    <row r="41" spans="1:29" ht="15" customHeight="1">
      <c r="A41" s="20">
        <v>14</v>
      </c>
      <c r="B41" s="4"/>
      <c r="C41" s="45" t="str">
        <f t="shared" si="13"/>
        <v/>
      </c>
      <c r="D41" s="45" t="str">
        <f t="shared" si="8"/>
        <v/>
      </c>
      <c r="E41" s="45" t="str">
        <f t="shared" si="9"/>
        <v/>
      </c>
      <c r="F41" s="45"/>
      <c r="G41" s="45"/>
      <c r="H41" s="45" t="str">
        <f t="shared" si="14"/>
        <v/>
      </c>
      <c r="I41" s="3"/>
      <c r="J41" s="3"/>
      <c r="K41" s="3"/>
      <c r="L41" s="3"/>
      <c r="M41" s="45" t="str">
        <f t="shared" si="10"/>
        <v/>
      </c>
      <c r="N41" s="45" t="str">
        <f t="shared" si="11"/>
        <v/>
      </c>
      <c r="O41" s="11"/>
      <c r="P41" s="100"/>
      <c r="Q41" s="71" t="str">
        <f t="shared" si="15"/>
        <v/>
      </c>
      <c r="R41" s="8">
        <f t="shared" si="16"/>
        <v>0</v>
      </c>
      <c r="S41" s="8">
        <f t="shared" si="17"/>
        <v>0</v>
      </c>
      <c r="T41" s="9"/>
      <c r="U41" s="49"/>
      <c r="V41" s="46"/>
      <c r="W41" s="46"/>
      <c r="X41" s="50">
        <f t="shared" si="18"/>
        <v>0</v>
      </c>
      <c r="Y41" s="106"/>
      <c r="Z41" s="58"/>
      <c r="AA41" s="22"/>
      <c r="AB41" s="58" t="str">
        <f t="shared" si="12"/>
        <v/>
      </c>
      <c r="AC41" s="56" t="str">
        <f>IF(I41="","",COUNTIF(H$28:H41,H41))</f>
        <v/>
      </c>
    </row>
    <row r="42" spans="1:29" ht="15" customHeight="1">
      <c r="A42" s="20">
        <v>15</v>
      </c>
      <c r="B42" s="4"/>
      <c r="C42" s="45" t="str">
        <f t="shared" si="13"/>
        <v/>
      </c>
      <c r="D42" s="45" t="str">
        <f t="shared" si="8"/>
        <v/>
      </c>
      <c r="E42" s="45" t="str">
        <f t="shared" si="9"/>
        <v/>
      </c>
      <c r="F42" s="45"/>
      <c r="G42" s="45"/>
      <c r="H42" s="45" t="str">
        <f t="shared" si="14"/>
        <v/>
      </c>
      <c r="I42" s="3"/>
      <c r="J42" s="3"/>
      <c r="K42" s="3"/>
      <c r="L42" s="3"/>
      <c r="M42" s="45" t="str">
        <f t="shared" si="10"/>
        <v/>
      </c>
      <c r="N42" s="45" t="str">
        <f t="shared" si="11"/>
        <v/>
      </c>
      <c r="O42" s="11"/>
      <c r="P42" s="100"/>
      <c r="Q42" s="71" t="str">
        <f t="shared" si="15"/>
        <v/>
      </c>
      <c r="R42" s="8">
        <f t="shared" si="16"/>
        <v>0</v>
      </c>
      <c r="S42" s="8">
        <f t="shared" si="17"/>
        <v>0</v>
      </c>
      <c r="T42" s="9"/>
      <c r="U42" s="49"/>
      <c r="V42" s="46"/>
      <c r="W42" s="46"/>
      <c r="X42" s="50">
        <f t="shared" si="18"/>
        <v>0</v>
      </c>
      <c r="Y42" s="106"/>
      <c r="Z42" s="58"/>
      <c r="AA42" s="22"/>
      <c r="AB42" s="58" t="str">
        <f t="shared" si="12"/>
        <v/>
      </c>
      <c r="AC42" s="56" t="str">
        <f>IF(I42="","",COUNTIF(H$28:H42,H42))</f>
        <v/>
      </c>
    </row>
    <row r="43" spans="1:29" ht="15" customHeight="1">
      <c r="A43" s="20">
        <v>16</v>
      </c>
      <c r="B43" s="4"/>
      <c r="C43" s="45" t="str">
        <f t="shared" si="13"/>
        <v/>
      </c>
      <c r="D43" s="45" t="str">
        <f t="shared" si="8"/>
        <v/>
      </c>
      <c r="E43" s="45" t="str">
        <f t="shared" si="9"/>
        <v/>
      </c>
      <c r="F43" s="45"/>
      <c r="G43" s="45"/>
      <c r="H43" s="45" t="str">
        <f t="shared" si="14"/>
        <v/>
      </c>
      <c r="I43" s="3"/>
      <c r="J43" s="3"/>
      <c r="K43" s="3"/>
      <c r="L43" s="3"/>
      <c r="M43" s="45" t="str">
        <f t="shared" si="10"/>
        <v/>
      </c>
      <c r="N43" s="45" t="str">
        <f t="shared" si="11"/>
        <v/>
      </c>
      <c r="O43" s="11"/>
      <c r="P43" s="100"/>
      <c r="Q43" s="71" t="str">
        <f t="shared" si="15"/>
        <v/>
      </c>
      <c r="R43" s="8">
        <f t="shared" si="16"/>
        <v>0</v>
      </c>
      <c r="S43" s="8">
        <f t="shared" si="17"/>
        <v>0</v>
      </c>
      <c r="T43" s="9"/>
      <c r="U43" s="49"/>
      <c r="V43" s="52"/>
      <c r="W43" s="52"/>
      <c r="X43" s="50">
        <f t="shared" si="18"/>
        <v>0</v>
      </c>
      <c r="Y43" s="106"/>
      <c r="Z43" s="58"/>
      <c r="AA43" s="22"/>
      <c r="AB43" s="58" t="str">
        <f t="shared" si="12"/>
        <v/>
      </c>
      <c r="AC43" s="56" t="str">
        <f>IF(I43="","",COUNTIF(H$28:H43,H43))</f>
        <v/>
      </c>
    </row>
    <row r="44" spans="1:29" ht="15" customHeight="1">
      <c r="A44" s="20">
        <v>17</v>
      </c>
      <c r="B44" s="4"/>
      <c r="C44" s="45" t="str">
        <f t="shared" si="13"/>
        <v/>
      </c>
      <c r="D44" s="45" t="str">
        <f t="shared" si="8"/>
        <v/>
      </c>
      <c r="E44" s="45" t="str">
        <f t="shared" si="9"/>
        <v/>
      </c>
      <c r="F44" s="45"/>
      <c r="G44" s="45"/>
      <c r="H44" s="45" t="str">
        <f t="shared" si="14"/>
        <v/>
      </c>
      <c r="I44" s="3"/>
      <c r="J44" s="3"/>
      <c r="K44" s="3"/>
      <c r="L44" s="3"/>
      <c r="M44" s="45" t="str">
        <f t="shared" si="10"/>
        <v/>
      </c>
      <c r="N44" s="45" t="str">
        <f t="shared" si="11"/>
        <v/>
      </c>
      <c r="O44" s="11"/>
      <c r="P44" s="100"/>
      <c r="Q44" s="71" t="str">
        <f t="shared" si="15"/>
        <v/>
      </c>
      <c r="R44" s="8">
        <f t="shared" si="16"/>
        <v>0</v>
      </c>
      <c r="S44" s="8">
        <f t="shared" si="17"/>
        <v>0</v>
      </c>
      <c r="T44" s="9"/>
      <c r="U44" s="49"/>
      <c r="V44" s="46"/>
      <c r="W44" s="46"/>
      <c r="X44" s="50">
        <f t="shared" si="18"/>
        <v>0</v>
      </c>
      <c r="Y44" s="106"/>
      <c r="Z44" s="58"/>
      <c r="AA44" s="22"/>
      <c r="AB44" s="58" t="str">
        <f t="shared" si="12"/>
        <v/>
      </c>
      <c r="AC44" s="56" t="str">
        <f>IF(I44="","",COUNTIF(H$28:H44,H44))</f>
        <v/>
      </c>
    </row>
    <row r="45" spans="1:29" ht="15" customHeight="1">
      <c r="A45" s="20">
        <v>18</v>
      </c>
      <c r="B45" s="4"/>
      <c r="C45" s="45" t="str">
        <f t="shared" si="13"/>
        <v/>
      </c>
      <c r="D45" s="45" t="str">
        <f t="shared" si="8"/>
        <v/>
      </c>
      <c r="E45" s="45" t="str">
        <f t="shared" si="9"/>
        <v/>
      </c>
      <c r="F45" s="45"/>
      <c r="G45" s="45"/>
      <c r="H45" s="45" t="str">
        <f t="shared" si="14"/>
        <v/>
      </c>
      <c r="I45" s="3"/>
      <c r="J45" s="3"/>
      <c r="K45" s="3"/>
      <c r="L45" s="3"/>
      <c r="M45" s="45" t="str">
        <f t="shared" si="10"/>
        <v/>
      </c>
      <c r="N45" s="45" t="str">
        <f t="shared" si="11"/>
        <v/>
      </c>
      <c r="O45" s="11"/>
      <c r="P45" s="100"/>
      <c r="Q45" s="71" t="str">
        <f t="shared" si="15"/>
        <v/>
      </c>
      <c r="R45" s="8">
        <f t="shared" si="16"/>
        <v>0</v>
      </c>
      <c r="S45" s="8">
        <f t="shared" si="17"/>
        <v>0</v>
      </c>
      <c r="T45" s="9"/>
      <c r="U45" s="49"/>
      <c r="V45" s="46"/>
      <c r="W45" s="46"/>
      <c r="X45" s="50">
        <f t="shared" si="18"/>
        <v>0</v>
      </c>
      <c r="Y45" s="106"/>
      <c r="Z45" s="58"/>
      <c r="AA45" s="22"/>
      <c r="AB45" s="58" t="str">
        <f t="shared" si="12"/>
        <v/>
      </c>
      <c r="AC45" s="56" t="str">
        <f>IF(I45="","",COUNTIF(H$28:H45,H45))</f>
        <v/>
      </c>
    </row>
    <row r="46" spans="1:29" ht="15" customHeight="1">
      <c r="A46" s="20">
        <v>19</v>
      </c>
      <c r="B46" s="4"/>
      <c r="C46" s="45" t="str">
        <f t="shared" si="13"/>
        <v/>
      </c>
      <c r="D46" s="45" t="str">
        <f t="shared" si="8"/>
        <v/>
      </c>
      <c r="E46" s="45" t="str">
        <f t="shared" si="9"/>
        <v/>
      </c>
      <c r="F46" s="45"/>
      <c r="G46" s="45"/>
      <c r="H46" s="45" t="str">
        <f t="shared" si="14"/>
        <v/>
      </c>
      <c r="I46" s="3"/>
      <c r="J46" s="3"/>
      <c r="K46" s="3"/>
      <c r="L46" s="3"/>
      <c r="M46" s="45" t="str">
        <f t="shared" si="10"/>
        <v/>
      </c>
      <c r="N46" s="45" t="str">
        <f t="shared" si="11"/>
        <v/>
      </c>
      <c r="O46" s="11"/>
      <c r="P46" s="100"/>
      <c r="Q46" s="71" t="str">
        <f t="shared" si="15"/>
        <v/>
      </c>
      <c r="R46" s="8">
        <f t="shared" si="16"/>
        <v>0</v>
      </c>
      <c r="S46" s="8">
        <f t="shared" si="17"/>
        <v>0</v>
      </c>
      <c r="T46" s="9"/>
      <c r="U46" s="49"/>
      <c r="V46" s="46"/>
      <c r="W46" s="46"/>
      <c r="X46" s="50">
        <f t="shared" si="18"/>
        <v>0</v>
      </c>
      <c r="Y46" s="106"/>
      <c r="Z46" s="58"/>
      <c r="AA46" s="22"/>
      <c r="AB46" s="58" t="str">
        <f t="shared" si="12"/>
        <v/>
      </c>
      <c r="AC46" s="56" t="str">
        <f>IF(I46="","",COUNTIF(H$28:H46,H46))</f>
        <v/>
      </c>
    </row>
    <row r="47" spans="1:29" ht="15" customHeight="1">
      <c r="A47" s="20">
        <v>20</v>
      </c>
      <c r="B47" s="4"/>
      <c r="C47" s="45" t="str">
        <f t="shared" si="13"/>
        <v/>
      </c>
      <c r="D47" s="45" t="str">
        <f t="shared" si="8"/>
        <v/>
      </c>
      <c r="E47" s="45" t="str">
        <f t="shared" si="9"/>
        <v/>
      </c>
      <c r="F47" s="45"/>
      <c r="G47" s="45"/>
      <c r="H47" s="45" t="str">
        <f t="shared" si="14"/>
        <v/>
      </c>
      <c r="I47" s="3"/>
      <c r="J47" s="3"/>
      <c r="K47" s="3"/>
      <c r="L47" s="3"/>
      <c r="M47" s="45" t="str">
        <f t="shared" si="10"/>
        <v/>
      </c>
      <c r="N47" s="45" t="str">
        <f t="shared" si="11"/>
        <v/>
      </c>
      <c r="O47" s="11"/>
      <c r="P47" s="100"/>
      <c r="Q47" s="71" t="str">
        <f t="shared" si="15"/>
        <v/>
      </c>
      <c r="R47" s="8">
        <f t="shared" si="16"/>
        <v>0</v>
      </c>
      <c r="S47" s="8">
        <f t="shared" si="17"/>
        <v>0</v>
      </c>
      <c r="T47" s="9"/>
      <c r="U47" s="49"/>
      <c r="V47" s="46"/>
      <c r="W47" s="46"/>
      <c r="X47" s="50">
        <f t="shared" si="18"/>
        <v>0</v>
      </c>
      <c r="Y47" s="106"/>
      <c r="Z47" s="58"/>
      <c r="AB47" s="58" t="str">
        <f t="shared" si="12"/>
        <v/>
      </c>
      <c r="AC47" s="56" t="str">
        <f>IF(I47="","",COUNTIF(H$28:H47,H47))</f>
        <v/>
      </c>
    </row>
    <row r="48" spans="1:29" ht="15" customHeight="1">
      <c r="A48" s="20">
        <v>21</v>
      </c>
      <c r="B48" s="4"/>
      <c r="C48" s="45" t="str">
        <f t="shared" si="13"/>
        <v/>
      </c>
      <c r="D48" s="45" t="str">
        <f t="shared" si="8"/>
        <v/>
      </c>
      <c r="E48" s="45" t="str">
        <f t="shared" si="9"/>
        <v/>
      </c>
      <c r="F48" s="45"/>
      <c r="G48" s="45"/>
      <c r="H48" s="45" t="str">
        <f t="shared" si="14"/>
        <v/>
      </c>
      <c r="I48" s="3"/>
      <c r="J48" s="3"/>
      <c r="K48" s="3"/>
      <c r="L48" s="3"/>
      <c r="M48" s="45" t="str">
        <f t="shared" si="10"/>
        <v/>
      </c>
      <c r="N48" s="45" t="str">
        <f t="shared" si="11"/>
        <v/>
      </c>
      <c r="O48" s="11"/>
      <c r="P48" s="100"/>
      <c r="Q48" s="71" t="str">
        <f t="shared" si="15"/>
        <v/>
      </c>
      <c r="R48" s="8">
        <f t="shared" si="16"/>
        <v>0</v>
      </c>
      <c r="S48" s="8">
        <f t="shared" si="17"/>
        <v>0</v>
      </c>
      <c r="T48" s="9"/>
      <c r="U48" s="49"/>
      <c r="V48" s="46"/>
      <c r="W48" s="46"/>
      <c r="X48" s="50">
        <f t="shared" si="18"/>
        <v>0</v>
      </c>
      <c r="Y48" s="106"/>
      <c r="Z48" s="58"/>
      <c r="AB48" s="58" t="str">
        <f t="shared" si="12"/>
        <v/>
      </c>
      <c r="AC48" s="56" t="str">
        <f>IF(I48="","",COUNTIF(H$28:H48,H48))</f>
        <v/>
      </c>
    </row>
    <row r="49" spans="1:29" ht="15" customHeight="1">
      <c r="A49" s="20">
        <v>22</v>
      </c>
      <c r="B49" s="4"/>
      <c r="C49" s="45" t="str">
        <f t="shared" si="13"/>
        <v/>
      </c>
      <c r="D49" s="45" t="str">
        <f t="shared" si="8"/>
        <v/>
      </c>
      <c r="E49" s="45" t="str">
        <f t="shared" si="9"/>
        <v/>
      </c>
      <c r="F49" s="45"/>
      <c r="G49" s="45"/>
      <c r="H49" s="45" t="str">
        <f t="shared" si="14"/>
        <v/>
      </c>
      <c r="I49" s="3"/>
      <c r="J49" s="3"/>
      <c r="K49" s="3"/>
      <c r="L49" s="3"/>
      <c r="M49" s="45" t="str">
        <f t="shared" si="10"/>
        <v/>
      </c>
      <c r="N49" s="45" t="str">
        <f t="shared" si="11"/>
        <v/>
      </c>
      <c r="O49" s="11"/>
      <c r="P49" s="100"/>
      <c r="Q49" s="71" t="str">
        <f t="shared" si="15"/>
        <v/>
      </c>
      <c r="R49" s="8">
        <f t="shared" si="16"/>
        <v>0</v>
      </c>
      <c r="S49" s="8">
        <f t="shared" si="17"/>
        <v>0</v>
      </c>
      <c r="T49" s="9"/>
      <c r="U49" s="49"/>
      <c r="V49" s="46"/>
      <c r="W49" s="46"/>
      <c r="X49" s="50">
        <f t="shared" si="18"/>
        <v>0</v>
      </c>
      <c r="Y49" s="106"/>
      <c r="Z49" s="58"/>
      <c r="AB49" s="58" t="str">
        <f t="shared" si="12"/>
        <v/>
      </c>
      <c r="AC49" s="56" t="str">
        <f>IF(I49="","",COUNTIF(H$28:H49,H49))</f>
        <v/>
      </c>
    </row>
    <row r="50" spans="1:29" ht="15" customHeight="1">
      <c r="A50" s="20">
        <v>23</v>
      </c>
      <c r="B50" s="4"/>
      <c r="C50" s="45" t="str">
        <f t="shared" si="13"/>
        <v/>
      </c>
      <c r="D50" s="45" t="str">
        <f t="shared" si="8"/>
        <v/>
      </c>
      <c r="E50" s="45" t="str">
        <f t="shared" si="9"/>
        <v/>
      </c>
      <c r="F50" s="45"/>
      <c r="G50" s="45"/>
      <c r="H50" s="45" t="str">
        <f t="shared" si="14"/>
        <v/>
      </c>
      <c r="I50" s="3"/>
      <c r="J50" s="3"/>
      <c r="K50" s="3"/>
      <c r="L50" s="3"/>
      <c r="M50" s="45" t="str">
        <f t="shared" si="10"/>
        <v/>
      </c>
      <c r="N50" s="45" t="str">
        <f t="shared" si="11"/>
        <v/>
      </c>
      <c r="O50" s="11"/>
      <c r="P50" s="100"/>
      <c r="Q50" s="71" t="str">
        <f t="shared" si="15"/>
        <v/>
      </c>
      <c r="R50" s="8">
        <f t="shared" si="16"/>
        <v>0</v>
      </c>
      <c r="S50" s="8">
        <f t="shared" si="17"/>
        <v>0</v>
      </c>
      <c r="T50" s="9"/>
      <c r="U50" s="49"/>
      <c r="V50" s="46"/>
      <c r="W50" s="46"/>
      <c r="X50" s="50">
        <f t="shared" si="18"/>
        <v>0</v>
      </c>
      <c r="Y50" s="107"/>
      <c r="Z50" s="58"/>
      <c r="AB50" s="58" t="str">
        <f t="shared" si="12"/>
        <v/>
      </c>
      <c r="AC50" s="56" t="str">
        <f>IF(I50="","",COUNTIF(H$28:H50,H50))</f>
        <v/>
      </c>
    </row>
    <row r="51" spans="1:29" ht="15" customHeight="1">
      <c r="A51" s="20">
        <v>24</v>
      </c>
      <c r="B51" s="4"/>
      <c r="C51" s="45" t="str">
        <f t="shared" si="13"/>
        <v/>
      </c>
      <c r="D51" s="45" t="str">
        <f t="shared" si="8"/>
        <v/>
      </c>
      <c r="E51" s="45" t="str">
        <f t="shared" si="9"/>
        <v/>
      </c>
      <c r="F51" s="45"/>
      <c r="G51" s="45"/>
      <c r="H51" s="45" t="str">
        <f t="shared" si="14"/>
        <v/>
      </c>
      <c r="I51" s="3"/>
      <c r="J51" s="3"/>
      <c r="K51" s="3"/>
      <c r="L51" s="3"/>
      <c r="M51" s="45" t="str">
        <f t="shared" si="10"/>
        <v/>
      </c>
      <c r="N51" s="45" t="str">
        <f t="shared" si="11"/>
        <v/>
      </c>
      <c r="O51" s="11"/>
      <c r="P51" s="100"/>
      <c r="Q51" s="71" t="str">
        <f t="shared" si="15"/>
        <v/>
      </c>
      <c r="R51" s="8">
        <f t="shared" si="16"/>
        <v>0</v>
      </c>
      <c r="S51" s="8">
        <f t="shared" si="17"/>
        <v>0</v>
      </c>
      <c r="T51" s="9"/>
      <c r="U51" s="49">
        <v>21</v>
      </c>
      <c r="V51" s="46" t="s">
        <v>81</v>
      </c>
      <c r="W51" s="46" t="s">
        <v>70</v>
      </c>
      <c r="X51" s="50">
        <f t="shared" si="18"/>
        <v>0</v>
      </c>
      <c r="Y51" s="106"/>
      <c r="Z51" s="58" t="s">
        <v>19</v>
      </c>
      <c r="AA51" s="22"/>
      <c r="AB51" s="58" t="str">
        <f t="shared" si="12"/>
        <v/>
      </c>
      <c r="AC51" s="56" t="str">
        <f>IF(I51="","",COUNTIF(H$28:H51,H51))</f>
        <v/>
      </c>
    </row>
    <row r="52" spans="1:29" ht="15" customHeight="1">
      <c r="A52" s="20">
        <v>25</v>
      </c>
      <c r="B52" s="4"/>
      <c r="C52" s="45" t="str">
        <f t="shared" si="13"/>
        <v/>
      </c>
      <c r="D52" s="45" t="str">
        <f t="shared" si="8"/>
        <v/>
      </c>
      <c r="E52" s="45" t="str">
        <f t="shared" si="9"/>
        <v/>
      </c>
      <c r="F52" s="45"/>
      <c r="G52" s="45"/>
      <c r="H52" s="45" t="str">
        <f t="shared" si="14"/>
        <v/>
      </c>
      <c r="I52" s="3"/>
      <c r="J52" s="3"/>
      <c r="K52" s="3"/>
      <c r="L52" s="3"/>
      <c r="M52" s="45" t="str">
        <f t="shared" si="10"/>
        <v/>
      </c>
      <c r="N52" s="45" t="str">
        <f t="shared" si="11"/>
        <v/>
      </c>
      <c r="O52" s="11"/>
      <c r="P52" s="100"/>
      <c r="Q52" s="71" t="str">
        <f t="shared" si="15"/>
        <v/>
      </c>
      <c r="R52" s="8">
        <f t="shared" si="16"/>
        <v>0</v>
      </c>
      <c r="S52" s="8">
        <f t="shared" si="17"/>
        <v>0</v>
      </c>
      <c r="T52" s="9"/>
      <c r="U52" s="49">
        <v>22</v>
      </c>
      <c r="V52" s="46" t="s">
        <v>81</v>
      </c>
      <c r="W52" s="46" t="s">
        <v>71</v>
      </c>
      <c r="X52" s="50">
        <f t="shared" si="18"/>
        <v>0</v>
      </c>
      <c r="Y52" s="106"/>
      <c r="Z52" s="58" t="s">
        <v>28</v>
      </c>
      <c r="AA52" s="22"/>
      <c r="AB52" s="58" t="str">
        <f t="shared" si="12"/>
        <v/>
      </c>
      <c r="AC52" s="56" t="str">
        <f>IF(I52="","",COUNTIF(H$28:H52,H52))</f>
        <v/>
      </c>
    </row>
    <row r="53" spans="1:29" ht="15" customHeight="1">
      <c r="A53" s="20">
        <v>26</v>
      </c>
      <c r="B53" s="4"/>
      <c r="C53" s="45" t="str">
        <f t="shared" si="13"/>
        <v/>
      </c>
      <c r="D53" s="45" t="str">
        <f t="shared" si="8"/>
        <v/>
      </c>
      <c r="E53" s="45" t="str">
        <f t="shared" si="9"/>
        <v/>
      </c>
      <c r="F53" s="45"/>
      <c r="G53" s="45"/>
      <c r="H53" s="45" t="str">
        <f t="shared" si="14"/>
        <v/>
      </c>
      <c r="I53" s="3"/>
      <c r="J53" s="3"/>
      <c r="K53" s="3"/>
      <c r="L53" s="3"/>
      <c r="M53" s="45" t="str">
        <f t="shared" si="10"/>
        <v/>
      </c>
      <c r="N53" s="45" t="str">
        <f t="shared" si="11"/>
        <v/>
      </c>
      <c r="O53" s="11"/>
      <c r="P53" s="100"/>
      <c r="Q53" s="71" t="str">
        <f t="shared" si="15"/>
        <v/>
      </c>
      <c r="R53" s="8">
        <f t="shared" si="16"/>
        <v>0</v>
      </c>
      <c r="S53" s="8">
        <f t="shared" si="17"/>
        <v>0</v>
      </c>
      <c r="T53" s="9"/>
      <c r="U53" s="49">
        <v>23</v>
      </c>
      <c r="V53" s="46" t="s">
        <v>81</v>
      </c>
      <c r="W53" s="46" t="s">
        <v>26</v>
      </c>
      <c r="X53" s="50">
        <f t="shared" si="18"/>
        <v>0</v>
      </c>
      <c r="Y53" s="106"/>
      <c r="Z53" s="58" t="s">
        <v>20</v>
      </c>
      <c r="AA53" s="22"/>
      <c r="AB53" s="58" t="str">
        <f t="shared" si="12"/>
        <v/>
      </c>
      <c r="AC53" s="56" t="str">
        <f>IF(I53="","",COUNTIF(H$28:H53,H53))</f>
        <v/>
      </c>
    </row>
    <row r="54" spans="1:29" ht="15" customHeight="1">
      <c r="A54" s="20">
        <v>27</v>
      </c>
      <c r="B54" s="4"/>
      <c r="C54" s="45" t="str">
        <f t="shared" si="13"/>
        <v/>
      </c>
      <c r="D54" s="45" t="str">
        <f t="shared" si="8"/>
        <v/>
      </c>
      <c r="E54" s="45" t="str">
        <f t="shared" si="9"/>
        <v/>
      </c>
      <c r="F54" s="45"/>
      <c r="G54" s="45"/>
      <c r="H54" s="45" t="str">
        <f t="shared" si="14"/>
        <v/>
      </c>
      <c r="I54" s="3"/>
      <c r="J54" s="3"/>
      <c r="K54" s="3"/>
      <c r="L54" s="3"/>
      <c r="M54" s="45" t="str">
        <f t="shared" si="10"/>
        <v/>
      </c>
      <c r="N54" s="45" t="str">
        <f t="shared" si="11"/>
        <v/>
      </c>
      <c r="O54" s="11"/>
      <c r="P54" s="100"/>
      <c r="Q54" s="71" t="str">
        <f t="shared" si="15"/>
        <v/>
      </c>
      <c r="R54" s="8">
        <f t="shared" si="16"/>
        <v>0</v>
      </c>
      <c r="S54" s="8">
        <f t="shared" si="17"/>
        <v>0</v>
      </c>
      <c r="T54" s="9"/>
      <c r="U54" s="49">
        <v>24</v>
      </c>
      <c r="V54" s="46" t="s">
        <v>81</v>
      </c>
      <c r="W54" s="46" t="s">
        <v>82</v>
      </c>
      <c r="X54" s="50">
        <f t="shared" si="18"/>
        <v>0</v>
      </c>
      <c r="Y54" s="106" t="str">
        <f>AJ7</f>
        <v/>
      </c>
      <c r="Z54" s="58" t="s">
        <v>72</v>
      </c>
      <c r="AA54" s="22"/>
      <c r="AB54" s="58" t="str">
        <f t="shared" si="12"/>
        <v/>
      </c>
      <c r="AC54" s="56" t="str">
        <f>IF(I54="","",COUNTIF(H$28:H54,H54))</f>
        <v/>
      </c>
    </row>
    <row r="55" spans="1:29" ht="15" customHeight="1">
      <c r="A55" s="20">
        <v>28</v>
      </c>
      <c r="B55" s="4"/>
      <c r="C55" s="45" t="str">
        <f t="shared" si="13"/>
        <v/>
      </c>
      <c r="D55" s="45" t="str">
        <f t="shared" si="8"/>
        <v/>
      </c>
      <c r="E55" s="45" t="str">
        <f t="shared" si="9"/>
        <v/>
      </c>
      <c r="F55" s="45"/>
      <c r="G55" s="45"/>
      <c r="H55" s="45" t="str">
        <f t="shared" si="14"/>
        <v/>
      </c>
      <c r="I55" s="3"/>
      <c r="J55" s="3"/>
      <c r="K55" s="3"/>
      <c r="L55" s="3"/>
      <c r="M55" s="45" t="str">
        <f t="shared" si="10"/>
        <v/>
      </c>
      <c r="N55" s="45" t="str">
        <f t="shared" si="11"/>
        <v/>
      </c>
      <c r="O55" s="11"/>
      <c r="P55" s="100"/>
      <c r="Q55" s="71" t="str">
        <f t="shared" si="15"/>
        <v/>
      </c>
      <c r="R55" s="8">
        <f t="shared" si="16"/>
        <v>0</v>
      </c>
      <c r="S55" s="8">
        <f t="shared" si="17"/>
        <v>0</v>
      </c>
      <c r="T55" s="9"/>
      <c r="U55" s="49"/>
      <c r="V55" s="46"/>
      <c r="W55" s="46"/>
      <c r="X55" s="50">
        <f t="shared" si="18"/>
        <v>0</v>
      </c>
      <c r="Y55" s="106"/>
      <c r="Z55" s="56"/>
      <c r="AA55" s="22"/>
      <c r="AB55" s="58" t="str">
        <f t="shared" si="12"/>
        <v/>
      </c>
      <c r="AC55" s="56" t="str">
        <f>IF(I55="","",COUNTIF(H$28:H55,H55))</f>
        <v/>
      </c>
    </row>
    <row r="56" spans="1:29" ht="15" customHeight="1">
      <c r="A56" s="20">
        <v>29</v>
      </c>
      <c r="B56" s="4"/>
      <c r="C56" s="45" t="str">
        <f t="shared" si="13"/>
        <v/>
      </c>
      <c r="D56" s="45" t="str">
        <f t="shared" si="8"/>
        <v/>
      </c>
      <c r="E56" s="45" t="str">
        <f t="shared" si="9"/>
        <v/>
      </c>
      <c r="F56" s="45"/>
      <c r="G56" s="45"/>
      <c r="H56" s="45" t="str">
        <f t="shared" si="14"/>
        <v/>
      </c>
      <c r="I56" s="3"/>
      <c r="J56" s="3"/>
      <c r="K56" s="3"/>
      <c r="L56" s="3"/>
      <c r="M56" s="45" t="str">
        <f t="shared" si="10"/>
        <v/>
      </c>
      <c r="N56" s="45" t="str">
        <f t="shared" si="11"/>
        <v/>
      </c>
      <c r="O56" s="11"/>
      <c r="P56" s="100"/>
      <c r="Q56" s="71" t="str">
        <f t="shared" si="15"/>
        <v/>
      </c>
      <c r="R56" s="8">
        <f t="shared" si="16"/>
        <v>0</v>
      </c>
      <c r="S56" s="8">
        <f t="shared" si="17"/>
        <v>0</v>
      </c>
      <c r="T56" s="9"/>
      <c r="U56" s="49"/>
      <c r="V56" s="46"/>
      <c r="W56" s="46"/>
      <c r="X56" s="50">
        <f t="shared" si="18"/>
        <v>0</v>
      </c>
      <c r="Y56" s="106"/>
      <c r="Z56" s="56"/>
      <c r="AA56" s="22"/>
      <c r="AB56" s="58" t="str">
        <f t="shared" si="12"/>
        <v/>
      </c>
      <c r="AC56" s="56" t="str">
        <f>IF(I56="","",COUNTIF(H$28:H56,H56))</f>
        <v/>
      </c>
    </row>
    <row r="57" spans="1:29" ht="15" customHeight="1">
      <c r="A57" s="20">
        <v>30</v>
      </c>
      <c r="B57" s="4"/>
      <c r="C57" s="45" t="str">
        <f t="shared" si="13"/>
        <v/>
      </c>
      <c r="D57" s="45" t="str">
        <f t="shared" si="8"/>
        <v/>
      </c>
      <c r="E57" s="45" t="str">
        <f t="shared" si="9"/>
        <v/>
      </c>
      <c r="F57" s="45"/>
      <c r="G57" s="45"/>
      <c r="H57" s="45" t="str">
        <f t="shared" si="14"/>
        <v/>
      </c>
      <c r="I57" s="3"/>
      <c r="J57" s="3"/>
      <c r="K57" s="3"/>
      <c r="L57" s="3"/>
      <c r="M57" s="45" t="str">
        <f t="shared" si="10"/>
        <v/>
      </c>
      <c r="N57" s="45" t="str">
        <f t="shared" si="11"/>
        <v/>
      </c>
      <c r="O57" s="11"/>
      <c r="P57" s="100"/>
      <c r="Q57" s="71" t="str">
        <f t="shared" si="15"/>
        <v/>
      </c>
      <c r="R57" s="8">
        <f t="shared" si="16"/>
        <v>0</v>
      </c>
      <c r="S57" s="8">
        <f t="shared" si="17"/>
        <v>0</v>
      </c>
      <c r="T57" s="9"/>
      <c r="U57" s="49"/>
      <c r="V57" s="46"/>
      <c r="W57" s="46"/>
      <c r="X57" s="50">
        <f t="shared" si="18"/>
        <v>0</v>
      </c>
      <c r="Y57" s="106"/>
      <c r="Z57" s="56"/>
      <c r="AA57" s="22"/>
      <c r="AB57" s="58" t="str">
        <f t="shared" si="12"/>
        <v/>
      </c>
      <c r="AC57" s="56" t="str">
        <f>IF(I57="","",COUNTIF(H$28:H57,H57))</f>
        <v/>
      </c>
    </row>
    <row r="58" spans="1:29" ht="15" customHeight="1">
      <c r="A58" s="20">
        <v>31</v>
      </c>
      <c r="B58" s="4"/>
      <c r="C58" s="45" t="str">
        <f t="shared" si="13"/>
        <v/>
      </c>
      <c r="D58" s="45" t="str">
        <f t="shared" si="8"/>
        <v/>
      </c>
      <c r="E58" s="45" t="str">
        <f t="shared" si="9"/>
        <v/>
      </c>
      <c r="F58" s="45"/>
      <c r="G58" s="45"/>
      <c r="H58" s="45" t="str">
        <f t="shared" si="14"/>
        <v/>
      </c>
      <c r="I58" s="3"/>
      <c r="J58" s="3"/>
      <c r="K58" s="3"/>
      <c r="L58" s="3"/>
      <c r="M58" s="45" t="str">
        <f t="shared" si="10"/>
        <v/>
      </c>
      <c r="N58" s="45" t="str">
        <f t="shared" si="11"/>
        <v/>
      </c>
      <c r="O58" s="11"/>
      <c r="P58" s="100"/>
      <c r="Q58" s="71" t="str">
        <f t="shared" si="15"/>
        <v/>
      </c>
      <c r="R58" s="8">
        <f t="shared" si="16"/>
        <v>0</v>
      </c>
      <c r="S58" s="8">
        <f t="shared" si="17"/>
        <v>0</v>
      </c>
      <c r="T58" s="9"/>
      <c r="U58" s="49"/>
      <c r="V58" s="46"/>
      <c r="W58" s="46"/>
      <c r="X58" s="50">
        <f t="shared" si="18"/>
        <v>0</v>
      </c>
      <c r="Y58" s="106"/>
      <c r="Z58" s="56"/>
      <c r="AA58" s="22"/>
      <c r="AB58" s="58" t="str">
        <f t="shared" si="12"/>
        <v/>
      </c>
      <c r="AC58" s="56" t="str">
        <f>IF(I58="","",COUNTIF(H$28:H58,H58))</f>
        <v/>
      </c>
    </row>
    <row r="59" spans="1:29" ht="15" customHeight="1">
      <c r="A59" s="20">
        <v>32</v>
      </c>
      <c r="B59" s="4"/>
      <c r="C59" s="45" t="str">
        <f t="shared" si="13"/>
        <v/>
      </c>
      <c r="D59" s="45" t="str">
        <f t="shared" si="8"/>
        <v/>
      </c>
      <c r="E59" s="45" t="str">
        <f t="shared" si="9"/>
        <v/>
      </c>
      <c r="F59" s="45"/>
      <c r="G59" s="45"/>
      <c r="H59" s="45" t="str">
        <f t="shared" si="14"/>
        <v/>
      </c>
      <c r="I59" s="3"/>
      <c r="J59" s="3"/>
      <c r="K59" s="3"/>
      <c r="L59" s="3"/>
      <c r="M59" s="45" t="str">
        <f t="shared" si="10"/>
        <v/>
      </c>
      <c r="N59" s="45" t="str">
        <f t="shared" si="11"/>
        <v/>
      </c>
      <c r="O59" s="11"/>
      <c r="P59" s="100"/>
      <c r="Q59" s="71" t="str">
        <f t="shared" si="15"/>
        <v/>
      </c>
      <c r="R59" s="8">
        <f t="shared" si="16"/>
        <v>0</v>
      </c>
      <c r="S59" s="8">
        <f t="shared" si="17"/>
        <v>0</v>
      </c>
      <c r="T59" s="9"/>
      <c r="U59" s="49"/>
      <c r="V59" s="46"/>
      <c r="W59" s="46"/>
      <c r="X59" s="50">
        <f t="shared" si="18"/>
        <v>0</v>
      </c>
      <c r="Y59" s="106"/>
      <c r="Z59" s="56"/>
      <c r="AA59" s="22"/>
      <c r="AB59" s="58" t="str">
        <f t="shared" si="12"/>
        <v/>
      </c>
      <c r="AC59" s="56" t="str">
        <f>IF(I59="","",COUNTIF(H$28:H59,H59))</f>
        <v/>
      </c>
    </row>
    <row r="60" spans="1:29" ht="15" customHeight="1">
      <c r="A60" s="20">
        <v>33</v>
      </c>
      <c r="B60" s="4"/>
      <c r="C60" s="45" t="str">
        <f t="shared" ref="C60:C91" si="19">IF(ISBLANK(B60),"",VLOOKUP(B60,種目,2,FALSE))</f>
        <v/>
      </c>
      <c r="D60" s="45" t="str">
        <f t="shared" si="8"/>
        <v/>
      </c>
      <c r="E60" s="45" t="str">
        <f t="shared" ref="E60:E91" si="20">IF(ISBLANK(B60),"",VLOOKUP(B60,種目,3,FALSE))</f>
        <v/>
      </c>
      <c r="F60" s="45"/>
      <c r="G60" s="45"/>
      <c r="H60" s="45" t="str">
        <f t="shared" si="14"/>
        <v/>
      </c>
      <c r="I60" s="3"/>
      <c r="J60" s="3"/>
      <c r="K60" s="3"/>
      <c r="L60" s="3"/>
      <c r="M60" s="45" t="str">
        <f t="shared" si="10"/>
        <v/>
      </c>
      <c r="N60" s="45" t="str">
        <f t="shared" si="11"/>
        <v/>
      </c>
      <c r="O60" s="11"/>
      <c r="P60" s="100"/>
      <c r="Q60" s="71" t="str">
        <f t="shared" si="15"/>
        <v/>
      </c>
      <c r="R60" s="8">
        <f t="shared" si="16"/>
        <v>0</v>
      </c>
      <c r="S60" s="8">
        <f t="shared" si="17"/>
        <v>0</v>
      </c>
      <c r="T60" s="9"/>
      <c r="U60" s="49"/>
      <c r="V60" s="46"/>
      <c r="W60" s="46"/>
      <c r="X60" s="50">
        <f t="shared" si="18"/>
        <v>0</v>
      </c>
      <c r="Y60" s="106"/>
      <c r="Z60" s="56"/>
      <c r="AA60" s="22"/>
      <c r="AB60" s="58" t="str">
        <f t="shared" ref="AB60:AB91" si="21">IF(ISBLANK(B60),"",VLOOKUP(B60,$U$29:$Z$64,6,FALSE))</f>
        <v/>
      </c>
      <c r="AC60" s="56" t="str">
        <f>IF(I60="","",COUNTIF(H$28:H60,H60))</f>
        <v/>
      </c>
    </row>
    <row r="61" spans="1:29" ht="15" customHeight="1">
      <c r="A61" s="20">
        <v>34</v>
      </c>
      <c r="B61" s="4"/>
      <c r="C61" s="45" t="str">
        <f t="shared" si="19"/>
        <v/>
      </c>
      <c r="D61" s="45" t="str">
        <f t="shared" si="8"/>
        <v/>
      </c>
      <c r="E61" s="45" t="str">
        <f t="shared" si="20"/>
        <v/>
      </c>
      <c r="F61" s="45"/>
      <c r="G61" s="45"/>
      <c r="H61" s="45" t="str">
        <f t="shared" si="14"/>
        <v/>
      </c>
      <c r="I61" s="3"/>
      <c r="J61" s="3"/>
      <c r="K61" s="3"/>
      <c r="L61" s="3"/>
      <c r="M61" s="45" t="str">
        <f t="shared" si="10"/>
        <v/>
      </c>
      <c r="N61" s="45" t="str">
        <f t="shared" si="11"/>
        <v/>
      </c>
      <c r="O61" s="11"/>
      <c r="P61" s="100"/>
      <c r="Q61" s="71" t="str">
        <f t="shared" si="15"/>
        <v/>
      </c>
      <c r="R61" s="8">
        <f t="shared" si="16"/>
        <v>0</v>
      </c>
      <c r="S61" s="8">
        <f t="shared" si="17"/>
        <v>0</v>
      </c>
      <c r="T61" s="9"/>
      <c r="U61" s="49"/>
      <c r="V61" s="46"/>
      <c r="W61" s="46"/>
      <c r="X61" s="50">
        <f t="shared" si="18"/>
        <v>0</v>
      </c>
      <c r="Y61" s="106"/>
      <c r="Z61" s="56"/>
      <c r="AA61" s="22"/>
      <c r="AB61" s="58" t="str">
        <f t="shared" si="21"/>
        <v/>
      </c>
      <c r="AC61" s="56" t="str">
        <f>IF(I61="","",COUNTIF(H$28:H61,H61))</f>
        <v/>
      </c>
    </row>
    <row r="62" spans="1:29" ht="15" customHeight="1">
      <c r="A62" s="20">
        <v>35</v>
      </c>
      <c r="B62" s="4"/>
      <c r="C62" s="45" t="str">
        <f t="shared" si="19"/>
        <v/>
      </c>
      <c r="D62" s="45" t="str">
        <f t="shared" si="8"/>
        <v/>
      </c>
      <c r="E62" s="45" t="str">
        <f t="shared" si="20"/>
        <v/>
      </c>
      <c r="F62" s="45"/>
      <c r="G62" s="45"/>
      <c r="H62" s="45" t="str">
        <f t="shared" si="14"/>
        <v/>
      </c>
      <c r="I62" s="3"/>
      <c r="J62" s="3"/>
      <c r="K62" s="3"/>
      <c r="L62" s="3"/>
      <c r="M62" s="45" t="str">
        <f t="shared" si="10"/>
        <v/>
      </c>
      <c r="N62" s="45" t="str">
        <f t="shared" si="11"/>
        <v/>
      </c>
      <c r="O62" s="11"/>
      <c r="P62" s="100"/>
      <c r="Q62" s="71" t="str">
        <f t="shared" si="15"/>
        <v/>
      </c>
      <c r="R62" s="8">
        <f t="shared" si="16"/>
        <v>0</v>
      </c>
      <c r="S62" s="8">
        <f t="shared" si="17"/>
        <v>0</v>
      </c>
      <c r="T62" s="9"/>
      <c r="U62" s="49"/>
      <c r="V62" s="46"/>
      <c r="W62" s="46"/>
      <c r="X62" s="50">
        <f t="shared" si="18"/>
        <v>0</v>
      </c>
      <c r="Y62" s="106"/>
      <c r="Z62" s="56"/>
      <c r="AA62" s="22"/>
      <c r="AB62" s="58" t="str">
        <f t="shared" si="21"/>
        <v/>
      </c>
      <c r="AC62" s="56" t="str">
        <f>IF(I62="","",COUNTIF(H$28:H62,H62))</f>
        <v/>
      </c>
    </row>
    <row r="63" spans="1:29">
      <c r="A63" s="20">
        <v>36</v>
      </c>
      <c r="B63" s="4"/>
      <c r="C63" s="45" t="str">
        <f t="shared" si="19"/>
        <v/>
      </c>
      <c r="D63" s="45" t="str">
        <f t="shared" si="8"/>
        <v/>
      </c>
      <c r="E63" s="45" t="str">
        <f t="shared" si="20"/>
        <v/>
      </c>
      <c r="F63" s="45"/>
      <c r="G63" s="45"/>
      <c r="H63" s="45" t="str">
        <f t="shared" si="14"/>
        <v/>
      </c>
      <c r="I63" s="3"/>
      <c r="J63" s="3"/>
      <c r="K63" s="3"/>
      <c r="L63" s="3"/>
      <c r="M63" s="45" t="str">
        <f t="shared" si="10"/>
        <v/>
      </c>
      <c r="N63" s="45" t="str">
        <f t="shared" si="11"/>
        <v/>
      </c>
      <c r="O63" s="11"/>
      <c r="P63" s="100"/>
      <c r="Q63" s="71" t="str">
        <f t="shared" si="15"/>
        <v/>
      </c>
      <c r="R63" s="8">
        <f t="shared" si="16"/>
        <v>0</v>
      </c>
      <c r="S63" s="8">
        <f t="shared" si="17"/>
        <v>0</v>
      </c>
      <c r="U63" s="51"/>
      <c r="V63" s="46"/>
      <c r="W63" s="46"/>
      <c r="X63" s="50">
        <f t="shared" si="18"/>
        <v>0</v>
      </c>
      <c r="Y63" s="106"/>
      <c r="Z63" s="56"/>
      <c r="AA63" s="22"/>
      <c r="AB63" s="58" t="str">
        <f t="shared" si="21"/>
        <v/>
      </c>
      <c r="AC63" s="56" t="str">
        <f>IF(I63="","",COUNTIF(H$28:H63,H63))</f>
        <v/>
      </c>
    </row>
    <row r="64" spans="1:29">
      <c r="A64" s="20">
        <v>37</v>
      </c>
      <c r="B64" s="4"/>
      <c r="C64" s="45" t="str">
        <f t="shared" si="19"/>
        <v/>
      </c>
      <c r="D64" s="45" t="str">
        <f t="shared" si="8"/>
        <v/>
      </c>
      <c r="E64" s="45" t="str">
        <f t="shared" si="20"/>
        <v/>
      </c>
      <c r="F64" s="45"/>
      <c r="G64" s="45"/>
      <c r="H64" s="45" t="str">
        <f t="shared" si="14"/>
        <v/>
      </c>
      <c r="I64" s="3"/>
      <c r="J64" s="3"/>
      <c r="K64" s="3"/>
      <c r="L64" s="3"/>
      <c r="M64" s="45" t="str">
        <f t="shared" si="10"/>
        <v/>
      </c>
      <c r="N64" s="45" t="str">
        <f t="shared" si="11"/>
        <v/>
      </c>
      <c r="O64" s="11"/>
      <c r="P64" s="100"/>
      <c r="Q64" s="71" t="str">
        <f t="shared" si="15"/>
        <v/>
      </c>
      <c r="R64" s="8">
        <f t="shared" si="16"/>
        <v>0</v>
      </c>
      <c r="S64" s="8">
        <f t="shared" si="17"/>
        <v>0</v>
      </c>
      <c r="U64" s="51"/>
      <c r="V64" s="46"/>
      <c r="W64" s="46"/>
      <c r="X64" s="50">
        <f t="shared" si="18"/>
        <v>0</v>
      </c>
      <c r="Y64" s="106"/>
      <c r="Z64" s="56"/>
      <c r="AA64" s="22"/>
      <c r="AB64" s="58" t="str">
        <f t="shared" si="21"/>
        <v/>
      </c>
      <c r="AC64" s="56" t="str">
        <f>IF(I64="","",COUNTIF(H$28:H64,H64))</f>
        <v/>
      </c>
    </row>
    <row r="65" spans="1:29">
      <c r="A65" s="20">
        <v>38</v>
      </c>
      <c r="B65" s="4"/>
      <c r="C65" s="45" t="str">
        <f t="shared" si="19"/>
        <v/>
      </c>
      <c r="D65" s="45" t="str">
        <f t="shared" si="8"/>
        <v/>
      </c>
      <c r="E65" s="45" t="str">
        <f t="shared" si="20"/>
        <v/>
      </c>
      <c r="F65" s="45"/>
      <c r="G65" s="45"/>
      <c r="H65" s="45" t="str">
        <f t="shared" si="14"/>
        <v/>
      </c>
      <c r="I65" s="3"/>
      <c r="J65" s="3"/>
      <c r="K65" s="3"/>
      <c r="L65" s="3"/>
      <c r="M65" s="45" t="str">
        <f t="shared" si="10"/>
        <v/>
      </c>
      <c r="N65" s="45" t="str">
        <f t="shared" si="11"/>
        <v/>
      </c>
      <c r="O65" s="11"/>
      <c r="P65" s="100"/>
      <c r="Q65" s="71" t="str">
        <f t="shared" si="15"/>
        <v/>
      </c>
      <c r="R65" s="8">
        <f t="shared" si="16"/>
        <v>0</v>
      </c>
      <c r="S65" s="8">
        <f t="shared" si="17"/>
        <v>0</v>
      </c>
      <c r="U65" s="52"/>
      <c r="V65" s="52"/>
      <c r="W65" s="46"/>
      <c r="X65" s="52"/>
      <c r="Y65" s="105"/>
      <c r="Z65" s="56"/>
      <c r="AB65" s="58" t="str">
        <f t="shared" si="21"/>
        <v/>
      </c>
      <c r="AC65" s="56" t="str">
        <f>IF(I65="","",COUNTIF(H$28:H65,H65))</f>
        <v/>
      </c>
    </row>
    <row r="66" spans="1:29">
      <c r="A66" s="20">
        <v>39</v>
      </c>
      <c r="B66" s="4"/>
      <c r="C66" s="45" t="str">
        <f t="shared" si="19"/>
        <v/>
      </c>
      <c r="D66" s="45" t="str">
        <f t="shared" si="8"/>
        <v/>
      </c>
      <c r="E66" s="45" t="str">
        <f t="shared" si="20"/>
        <v/>
      </c>
      <c r="F66" s="45"/>
      <c r="G66" s="45"/>
      <c r="H66" s="45" t="str">
        <f t="shared" si="14"/>
        <v/>
      </c>
      <c r="I66" s="3"/>
      <c r="J66" s="3"/>
      <c r="K66" s="3"/>
      <c r="L66" s="3"/>
      <c r="M66" s="45" t="str">
        <f t="shared" si="10"/>
        <v/>
      </c>
      <c r="N66" s="45" t="str">
        <f t="shared" si="11"/>
        <v/>
      </c>
      <c r="O66" s="11"/>
      <c r="P66" s="100"/>
      <c r="Q66" s="71" t="str">
        <f t="shared" si="15"/>
        <v/>
      </c>
      <c r="R66" s="8">
        <f t="shared" si="16"/>
        <v>0</v>
      </c>
      <c r="S66" s="8">
        <f t="shared" si="17"/>
        <v>0</v>
      </c>
      <c r="AB66" s="58" t="str">
        <f t="shared" si="21"/>
        <v/>
      </c>
      <c r="AC66" s="56" t="str">
        <f>IF(I66="","",COUNTIF(H$28:H66,H66))</f>
        <v/>
      </c>
    </row>
    <row r="67" spans="1:29">
      <c r="A67" s="20">
        <v>40</v>
      </c>
      <c r="B67" s="4"/>
      <c r="C67" s="45" t="str">
        <f t="shared" si="19"/>
        <v/>
      </c>
      <c r="D67" s="45" t="str">
        <f t="shared" si="8"/>
        <v/>
      </c>
      <c r="E67" s="45" t="str">
        <f t="shared" si="20"/>
        <v/>
      </c>
      <c r="F67" s="45"/>
      <c r="G67" s="45"/>
      <c r="H67" s="45" t="str">
        <f t="shared" si="14"/>
        <v/>
      </c>
      <c r="I67" s="3"/>
      <c r="J67" s="3"/>
      <c r="K67" s="3"/>
      <c r="L67" s="3"/>
      <c r="M67" s="45" t="str">
        <f t="shared" si="10"/>
        <v/>
      </c>
      <c r="N67" s="45" t="str">
        <f t="shared" si="11"/>
        <v/>
      </c>
      <c r="O67" s="11"/>
      <c r="P67" s="100"/>
      <c r="Q67" s="71" t="str">
        <f t="shared" si="15"/>
        <v/>
      </c>
      <c r="R67" s="8">
        <f t="shared" si="16"/>
        <v>0</v>
      </c>
      <c r="S67" s="8">
        <f t="shared" si="17"/>
        <v>0</v>
      </c>
      <c r="AB67" s="58" t="str">
        <f t="shared" si="21"/>
        <v/>
      </c>
      <c r="AC67" s="56" t="str">
        <f>IF(I67="","",COUNTIF(H$28:H67,H67))</f>
        <v/>
      </c>
    </row>
    <row r="68" spans="1:29">
      <c r="A68" s="20">
        <v>41</v>
      </c>
      <c r="B68" s="4"/>
      <c r="C68" s="45" t="str">
        <f t="shared" si="19"/>
        <v/>
      </c>
      <c r="D68" s="45" t="str">
        <f t="shared" si="8"/>
        <v/>
      </c>
      <c r="E68" s="45" t="str">
        <f t="shared" si="20"/>
        <v/>
      </c>
      <c r="F68" s="45"/>
      <c r="G68" s="45"/>
      <c r="H68" s="45" t="str">
        <f t="shared" si="14"/>
        <v/>
      </c>
      <c r="I68" s="3"/>
      <c r="J68" s="3"/>
      <c r="K68" s="3"/>
      <c r="L68" s="3"/>
      <c r="M68" s="45" t="str">
        <f t="shared" si="10"/>
        <v/>
      </c>
      <c r="N68" s="45" t="str">
        <f t="shared" si="11"/>
        <v/>
      </c>
      <c r="O68" s="11"/>
      <c r="P68" s="100"/>
      <c r="Q68" s="71" t="str">
        <f t="shared" si="15"/>
        <v/>
      </c>
      <c r="R68" s="8">
        <f t="shared" si="16"/>
        <v>0</v>
      </c>
      <c r="S68" s="8">
        <f t="shared" si="17"/>
        <v>0</v>
      </c>
      <c r="AB68" s="58" t="str">
        <f t="shared" si="21"/>
        <v/>
      </c>
      <c r="AC68" s="56" t="str">
        <f>IF(I68="","",COUNTIF(H$28:H68,H68))</f>
        <v/>
      </c>
    </row>
    <row r="69" spans="1:29">
      <c r="A69" s="20">
        <v>42</v>
      </c>
      <c r="B69" s="4"/>
      <c r="C69" s="45" t="str">
        <f t="shared" si="19"/>
        <v/>
      </c>
      <c r="D69" s="45" t="str">
        <f t="shared" si="8"/>
        <v/>
      </c>
      <c r="E69" s="45" t="str">
        <f t="shared" si="20"/>
        <v/>
      </c>
      <c r="F69" s="45"/>
      <c r="G69" s="45"/>
      <c r="H69" s="45" t="str">
        <f t="shared" si="14"/>
        <v/>
      </c>
      <c r="I69" s="3"/>
      <c r="J69" s="3"/>
      <c r="K69" s="3"/>
      <c r="L69" s="3"/>
      <c r="M69" s="45" t="str">
        <f t="shared" si="10"/>
        <v/>
      </c>
      <c r="N69" s="45" t="str">
        <f t="shared" si="11"/>
        <v/>
      </c>
      <c r="O69" s="11"/>
      <c r="P69" s="100"/>
      <c r="Q69" s="71" t="str">
        <f t="shared" si="15"/>
        <v/>
      </c>
      <c r="R69" s="8">
        <f t="shared" si="16"/>
        <v>0</v>
      </c>
      <c r="S69" s="8">
        <f t="shared" si="17"/>
        <v>0</v>
      </c>
      <c r="AB69" s="58" t="str">
        <f t="shared" si="21"/>
        <v/>
      </c>
      <c r="AC69" s="56" t="str">
        <f>IF(I69="","",COUNTIF(H$28:H69,H69))</f>
        <v/>
      </c>
    </row>
    <row r="70" spans="1:29">
      <c r="A70" s="20">
        <v>43</v>
      </c>
      <c r="B70" s="4"/>
      <c r="C70" s="45" t="str">
        <f t="shared" si="19"/>
        <v/>
      </c>
      <c r="D70" s="45" t="str">
        <f t="shared" si="8"/>
        <v/>
      </c>
      <c r="E70" s="45" t="str">
        <f t="shared" si="20"/>
        <v/>
      </c>
      <c r="F70" s="45"/>
      <c r="G70" s="45"/>
      <c r="H70" s="45" t="str">
        <f t="shared" si="14"/>
        <v/>
      </c>
      <c r="I70" s="3"/>
      <c r="J70" s="3"/>
      <c r="K70" s="3"/>
      <c r="L70" s="3"/>
      <c r="M70" s="45" t="str">
        <f t="shared" si="10"/>
        <v/>
      </c>
      <c r="N70" s="45" t="str">
        <f t="shared" si="11"/>
        <v/>
      </c>
      <c r="O70" s="11"/>
      <c r="P70" s="100"/>
      <c r="Q70" s="71" t="str">
        <f t="shared" si="15"/>
        <v/>
      </c>
      <c r="R70" s="8">
        <f t="shared" si="16"/>
        <v>0</v>
      </c>
      <c r="S70" s="8">
        <f t="shared" si="17"/>
        <v>0</v>
      </c>
      <c r="AB70" s="58" t="str">
        <f t="shared" si="21"/>
        <v/>
      </c>
      <c r="AC70" s="56" t="str">
        <f>IF(I70="","",COUNTIF(H$28:H70,H70))</f>
        <v/>
      </c>
    </row>
    <row r="71" spans="1:29">
      <c r="A71" s="20">
        <v>44</v>
      </c>
      <c r="B71" s="4"/>
      <c r="C71" s="45" t="str">
        <f t="shared" si="19"/>
        <v/>
      </c>
      <c r="D71" s="45" t="str">
        <f t="shared" si="8"/>
        <v/>
      </c>
      <c r="E71" s="45" t="str">
        <f t="shared" si="20"/>
        <v/>
      </c>
      <c r="F71" s="45"/>
      <c r="G71" s="45"/>
      <c r="H71" s="45" t="str">
        <f t="shared" si="14"/>
        <v/>
      </c>
      <c r="I71" s="3"/>
      <c r="J71" s="3"/>
      <c r="K71" s="3"/>
      <c r="L71" s="3"/>
      <c r="M71" s="45" t="str">
        <f t="shared" si="10"/>
        <v/>
      </c>
      <c r="N71" s="45" t="str">
        <f t="shared" si="11"/>
        <v/>
      </c>
      <c r="O71" s="11"/>
      <c r="P71" s="100"/>
      <c r="Q71" s="71" t="str">
        <f t="shared" si="15"/>
        <v/>
      </c>
      <c r="R71" s="8">
        <f t="shared" si="16"/>
        <v>0</v>
      </c>
      <c r="S71" s="8">
        <f t="shared" si="17"/>
        <v>0</v>
      </c>
      <c r="AB71" s="58" t="str">
        <f t="shared" si="21"/>
        <v/>
      </c>
      <c r="AC71" s="56" t="str">
        <f>IF(I71="","",COUNTIF(H$28:H71,H71))</f>
        <v/>
      </c>
    </row>
    <row r="72" spans="1:29">
      <c r="A72" s="20">
        <v>45</v>
      </c>
      <c r="B72" s="4"/>
      <c r="C72" s="45" t="str">
        <f t="shared" si="19"/>
        <v/>
      </c>
      <c r="D72" s="45" t="str">
        <f t="shared" si="8"/>
        <v/>
      </c>
      <c r="E72" s="45" t="str">
        <f t="shared" si="20"/>
        <v/>
      </c>
      <c r="F72" s="45"/>
      <c r="G72" s="45"/>
      <c r="H72" s="45" t="str">
        <f t="shared" si="14"/>
        <v/>
      </c>
      <c r="I72" s="3"/>
      <c r="J72" s="3"/>
      <c r="K72" s="3"/>
      <c r="L72" s="3"/>
      <c r="M72" s="45" t="str">
        <f t="shared" si="10"/>
        <v/>
      </c>
      <c r="N72" s="45" t="str">
        <f t="shared" si="11"/>
        <v/>
      </c>
      <c r="O72" s="11"/>
      <c r="P72" s="100"/>
      <c r="Q72" s="71" t="str">
        <f t="shared" si="15"/>
        <v/>
      </c>
      <c r="R72" s="8">
        <f t="shared" si="16"/>
        <v>0</v>
      </c>
      <c r="S72" s="8">
        <f t="shared" si="17"/>
        <v>0</v>
      </c>
      <c r="AB72" s="58" t="str">
        <f t="shared" si="21"/>
        <v/>
      </c>
      <c r="AC72" s="56" t="str">
        <f>IF(I72="","",COUNTIF(H$28:H72,H72))</f>
        <v/>
      </c>
    </row>
    <row r="73" spans="1:29">
      <c r="A73" s="20">
        <v>46</v>
      </c>
      <c r="B73" s="4"/>
      <c r="C73" s="45" t="str">
        <f t="shared" si="19"/>
        <v/>
      </c>
      <c r="D73" s="45" t="str">
        <f t="shared" si="8"/>
        <v/>
      </c>
      <c r="E73" s="45" t="str">
        <f t="shared" si="20"/>
        <v/>
      </c>
      <c r="F73" s="45"/>
      <c r="G73" s="45"/>
      <c r="H73" s="45" t="str">
        <f t="shared" si="14"/>
        <v/>
      </c>
      <c r="I73" s="3"/>
      <c r="J73" s="3"/>
      <c r="K73" s="3"/>
      <c r="L73" s="3"/>
      <c r="M73" s="45" t="str">
        <f t="shared" si="10"/>
        <v/>
      </c>
      <c r="N73" s="45" t="str">
        <f t="shared" si="11"/>
        <v/>
      </c>
      <c r="O73" s="11"/>
      <c r="P73" s="100"/>
      <c r="Q73" s="71" t="str">
        <f t="shared" si="15"/>
        <v/>
      </c>
      <c r="R73" s="8">
        <f t="shared" si="16"/>
        <v>0</v>
      </c>
      <c r="S73" s="8">
        <f t="shared" si="17"/>
        <v>0</v>
      </c>
      <c r="AB73" s="58" t="str">
        <f t="shared" si="21"/>
        <v/>
      </c>
      <c r="AC73" s="56" t="str">
        <f>IF(I73="","",COUNTIF(H$28:H73,H73))</f>
        <v/>
      </c>
    </row>
    <row r="74" spans="1:29">
      <c r="A74" s="20">
        <v>47</v>
      </c>
      <c r="B74" s="4"/>
      <c r="C74" s="45" t="str">
        <f t="shared" si="19"/>
        <v/>
      </c>
      <c r="D74" s="45" t="str">
        <f t="shared" si="8"/>
        <v/>
      </c>
      <c r="E74" s="45" t="str">
        <f t="shared" si="20"/>
        <v/>
      </c>
      <c r="F74" s="45"/>
      <c r="G74" s="45"/>
      <c r="H74" s="45" t="str">
        <f t="shared" si="14"/>
        <v/>
      </c>
      <c r="I74" s="3"/>
      <c r="J74" s="3"/>
      <c r="K74" s="3"/>
      <c r="L74" s="3"/>
      <c r="M74" s="45" t="str">
        <f t="shared" si="10"/>
        <v/>
      </c>
      <c r="N74" s="45" t="str">
        <f t="shared" si="11"/>
        <v/>
      </c>
      <c r="O74" s="11"/>
      <c r="P74" s="100"/>
      <c r="Q74" s="71" t="str">
        <f t="shared" si="15"/>
        <v/>
      </c>
      <c r="R74" s="8">
        <f t="shared" si="16"/>
        <v>0</v>
      </c>
      <c r="S74" s="8">
        <f t="shared" si="17"/>
        <v>0</v>
      </c>
      <c r="AB74" s="58" t="str">
        <f t="shared" si="21"/>
        <v/>
      </c>
      <c r="AC74" s="56" t="str">
        <f>IF(I74="","",COUNTIF(H$28:H74,H74))</f>
        <v/>
      </c>
    </row>
    <row r="75" spans="1:29">
      <c r="A75" s="20">
        <v>48</v>
      </c>
      <c r="B75" s="4"/>
      <c r="C75" s="45" t="str">
        <f t="shared" si="19"/>
        <v/>
      </c>
      <c r="D75" s="45" t="str">
        <f t="shared" si="8"/>
        <v/>
      </c>
      <c r="E75" s="45" t="str">
        <f t="shared" si="20"/>
        <v/>
      </c>
      <c r="F75" s="45"/>
      <c r="G75" s="45"/>
      <c r="H75" s="45" t="str">
        <f t="shared" si="14"/>
        <v/>
      </c>
      <c r="I75" s="3"/>
      <c r="J75" s="3"/>
      <c r="K75" s="3"/>
      <c r="L75" s="3"/>
      <c r="M75" s="45" t="str">
        <f t="shared" si="10"/>
        <v/>
      </c>
      <c r="N75" s="45" t="str">
        <f t="shared" si="11"/>
        <v/>
      </c>
      <c r="O75" s="11"/>
      <c r="P75" s="100"/>
      <c r="Q75" s="71" t="str">
        <f t="shared" si="15"/>
        <v/>
      </c>
      <c r="R75" s="8">
        <f t="shared" si="16"/>
        <v>0</v>
      </c>
      <c r="S75" s="8">
        <f t="shared" si="17"/>
        <v>0</v>
      </c>
      <c r="AB75" s="58" t="str">
        <f t="shared" si="21"/>
        <v/>
      </c>
      <c r="AC75" s="56" t="str">
        <f>IF(I75="","",COUNTIF(H$28:H75,H75))</f>
        <v/>
      </c>
    </row>
    <row r="76" spans="1:29">
      <c r="A76" s="20">
        <v>49</v>
      </c>
      <c r="B76" s="4"/>
      <c r="C76" s="45" t="str">
        <f t="shared" si="19"/>
        <v/>
      </c>
      <c r="D76" s="45" t="str">
        <f t="shared" si="8"/>
        <v/>
      </c>
      <c r="E76" s="45" t="str">
        <f t="shared" si="20"/>
        <v/>
      </c>
      <c r="F76" s="45"/>
      <c r="G76" s="45"/>
      <c r="H76" s="45" t="str">
        <f t="shared" si="14"/>
        <v/>
      </c>
      <c r="I76" s="3"/>
      <c r="J76" s="3"/>
      <c r="K76" s="3"/>
      <c r="L76" s="3"/>
      <c r="M76" s="45" t="str">
        <f t="shared" si="10"/>
        <v/>
      </c>
      <c r="N76" s="45" t="str">
        <f t="shared" si="11"/>
        <v/>
      </c>
      <c r="O76" s="11"/>
      <c r="P76" s="100"/>
      <c r="Q76" s="71" t="str">
        <f t="shared" si="15"/>
        <v/>
      </c>
      <c r="R76" s="8">
        <f t="shared" si="16"/>
        <v>0</v>
      </c>
      <c r="S76" s="8">
        <f t="shared" si="17"/>
        <v>0</v>
      </c>
      <c r="AB76" s="58" t="str">
        <f t="shared" si="21"/>
        <v/>
      </c>
      <c r="AC76" s="56" t="str">
        <f>IF(I76="","",COUNTIF(H$28:H76,H76))</f>
        <v/>
      </c>
    </row>
    <row r="77" spans="1:29" ht="13.8" thickBot="1">
      <c r="A77" s="20">
        <v>50</v>
      </c>
      <c r="B77" s="13"/>
      <c r="C77" s="53" t="str">
        <f t="shared" si="19"/>
        <v/>
      </c>
      <c r="D77" s="53" t="str">
        <f t="shared" si="8"/>
        <v/>
      </c>
      <c r="E77" s="53" t="str">
        <f t="shared" si="20"/>
        <v/>
      </c>
      <c r="F77" s="53"/>
      <c r="G77" s="53"/>
      <c r="H77" s="53" t="str">
        <f t="shared" si="14"/>
        <v/>
      </c>
      <c r="I77" s="14"/>
      <c r="J77" s="14"/>
      <c r="K77" s="14"/>
      <c r="L77" s="14"/>
      <c r="M77" s="45" t="str">
        <f t="shared" si="10"/>
        <v/>
      </c>
      <c r="N77" s="53" t="str">
        <f t="shared" si="11"/>
        <v/>
      </c>
      <c r="O77" s="15"/>
      <c r="P77" s="101"/>
      <c r="Q77" s="72" t="str">
        <f t="shared" si="15"/>
        <v/>
      </c>
      <c r="R77" s="8">
        <f t="shared" si="16"/>
        <v>0</v>
      </c>
      <c r="S77" s="8">
        <f t="shared" si="17"/>
        <v>0</v>
      </c>
      <c r="AB77" s="58" t="str">
        <f t="shared" si="21"/>
        <v/>
      </c>
      <c r="AC77" s="56" t="str">
        <f>IF(I77="","",COUNTIF(H$28:H77,H77))</f>
        <v/>
      </c>
    </row>
    <row r="78" spans="1:29">
      <c r="A78" s="20">
        <v>51</v>
      </c>
      <c r="B78" s="16"/>
      <c r="C78" s="54" t="str">
        <f t="shared" si="19"/>
        <v/>
      </c>
      <c r="D78" s="54" t="str">
        <f t="shared" si="8"/>
        <v/>
      </c>
      <c r="E78" s="54" t="str">
        <f t="shared" si="20"/>
        <v/>
      </c>
      <c r="F78" s="54"/>
      <c r="G78" s="54"/>
      <c r="H78" s="54" t="str">
        <f t="shared" si="14"/>
        <v/>
      </c>
      <c r="I78" s="17"/>
      <c r="J78" s="17"/>
      <c r="K78" s="17"/>
      <c r="L78" s="17"/>
      <c r="M78" s="45" t="str">
        <f t="shared" si="10"/>
        <v/>
      </c>
      <c r="N78" s="54" t="str">
        <f t="shared" si="11"/>
        <v/>
      </c>
      <c r="O78" s="18"/>
      <c r="P78" s="102"/>
      <c r="Q78" s="73" t="str">
        <f t="shared" si="15"/>
        <v/>
      </c>
      <c r="R78" s="8">
        <f t="shared" si="16"/>
        <v>0</v>
      </c>
      <c r="S78" s="8">
        <f t="shared" si="17"/>
        <v>0</v>
      </c>
      <c r="AB78" s="58" t="str">
        <f t="shared" si="21"/>
        <v/>
      </c>
      <c r="AC78" s="56" t="str">
        <f>IF(I78="","",COUNTIF(H$28:H78,H78))</f>
        <v/>
      </c>
    </row>
    <row r="79" spans="1:29">
      <c r="A79" s="20">
        <v>52</v>
      </c>
      <c r="B79" s="4"/>
      <c r="C79" s="45" t="str">
        <f t="shared" si="19"/>
        <v/>
      </c>
      <c r="D79" s="45" t="str">
        <f t="shared" si="8"/>
        <v/>
      </c>
      <c r="E79" s="45" t="str">
        <f t="shared" si="20"/>
        <v/>
      </c>
      <c r="F79" s="45"/>
      <c r="G79" s="45"/>
      <c r="H79" s="45" t="str">
        <f t="shared" si="14"/>
        <v/>
      </c>
      <c r="I79" s="3"/>
      <c r="J79" s="3"/>
      <c r="K79" s="3"/>
      <c r="L79" s="3"/>
      <c r="M79" s="45" t="str">
        <f t="shared" si="10"/>
        <v/>
      </c>
      <c r="N79" s="45" t="str">
        <f t="shared" si="11"/>
        <v/>
      </c>
      <c r="O79" s="11"/>
      <c r="P79" s="100"/>
      <c r="Q79" s="71" t="str">
        <f t="shared" si="15"/>
        <v/>
      </c>
      <c r="R79" s="8">
        <f t="shared" si="16"/>
        <v>0</v>
      </c>
      <c r="S79" s="8">
        <f t="shared" si="17"/>
        <v>0</v>
      </c>
      <c r="AB79" s="58" t="str">
        <f t="shared" si="21"/>
        <v/>
      </c>
      <c r="AC79" s="56" t="str">
        <f>IF(I79="","",COUNTIF(H$28:H79,H79))</f>
        <v/>
      </c>
    </row>
    <row r="80" spans="1:29">
      <c r="A80" s="20">
        <v>53</v>
      </c>
      <c r="B80" s="4"/>
      <c r="C80" s="45" t="str">
        <f t="shared" si="19"/>
        <v/>
      </c>
      <c r="D80" s="45" t="str">
        <f t="shared" si="8"/>
        <v/>
      </c>
      <c r="E80" s="45" t="str">
        <f t="shared" si="20"/>
        <v/>
      </c>
      <c r="F80" s="45"/>
      <c r="G80" s="45"/>
      <c r="H80" s="45" t="str">
        <f t="shared" si="14"/>
        <v/>
      </c>
      <c r="I80" s="3"/>
      <c r="J80" s="3"/>
      <c r="K80" s="3"/>
      <c r="L80" s="3"/>
      <c r="M80" s="45" t="str">
        <f t="shared" si="10"/>
        <v/>
      </c>
      <c r="N80" s="45" t="str">
        <f t="shared" si="11"/>
        <v/>
      </c>
      <c r="O80" s="11"/>
      <c r="P80" s="100"/>
      <c r="Q80" s="71" t="str">
        <f t="shared" si="15"/>
        <v/>
      </c>
      <c r="R80" s="8">
        <f t="shared" si="16"/>
        <v>0</v>
      </c>
      <c r="S80" s="8">
        <f t="shared" si="17"/>
        <v>0</v>
      </c>
      <c r="AB80" s="58" t="str">
        <f t="shared" si="21"/>
        <v/>
      </c>
      <c r="AC80" s="56" t="str">
        <f>IF(I80="","",COUNTIF(H$28:H80,H80))</f>
        <v/>
      </c>
    </row>
    <row r="81" spans="1:29">
      <c r="A81" s="20">
        <v>54</v>
      </c>
      <c r="B81" s="4"/>
      <c r="C81" s="45" t="str">
        <f t="shared" si="19"/>
        <v/>
      </c>
      <c r="D81" s="45" t="str">
        <f t="shared" si="8"/>
        <v/>
      </c>
      <c r="E81" s="45" t="str">
        <f t="shared" si="20"/>
        <v/>
      </c>
      <c r="F81" s="45"/>
      <c r="G81" s="45"/>
      <c r="H81" s="45" t="str">
        <f t="shared" si="14"/>
        <v/>
      </c>
      <c r="I81" s="3"/>
      <c r="J81" s="3"/>
      <c r="K81" s="3"/>
      <c r="L81" s="3"/>
      <c r="M81" s="45" t="str">
        <f t="shared" si="10"/>
        <v/>
      </c>
      <c r="N81" s="45" t="str">
        <f t="shared" si="11"/>
        <v/>
      </c>
      <c r="O81" s="11"/>
      <c r="P81" s="100"/>
      <c r="Q81" s="71" t="str">
        <f t="shared" si="15"/>
        <v/>
      </c>
      <c r="R81" s="8">
        <f t="shared" si="16"/>
        <v>0</v>
      </c>
      <c r="S81" s="8">
        <f t="shared" si="17"/>
        <v>0</v>
      </c>
      <c r="AB81" s="58" t="str">
        <f t="shared" si="21"/>
        <v/>
      </c>
      <c r="AC81" s="56" t="str">
        <f>IF(I81="","",COUNTIF(H$28:H81,H81))</f>
        <v/>
      </c>
    </row>
    <row r="82" spans="1:29">
      <c r="A82" s="20">
        <v>55</v>
      </c>
      <c r="B82" s="4"/>
      <c r="C82" s="45" t="str">
        <f t="shared" si="19"/>
        <v/>
      </c>
      <c r="D82" s="45" t="str">
        <f t="shared" si="8"/>
        <v/>
      </c>
      <c r="E82" s="45" t="str">
        <f t="shared" si="20"/>
        <v/>
      </c>
      <c r="F82" s="45"/>
      <c r="G82" s="45"/>
      <c r="H82" s="45" t="str">
        <f t="shared" si="14"/>
        <v/>
      </c>
      <c r="I82" s="3"/>
      <c r="J82" s="3"/>
      <c r="K82" s="3"/>
      <c r="L82" s="3"/>
      <c r="M82" s="45" t="str">
        <f t="shared" si="10"/>
        <v/>
      </c>
      <c r="N82" s="45" t="str">
        <f t="shared" si="11"/>
        <v/>
      </c>
      <c r="O82" s="11"/>
      <c r="P82" s="100"/>
      <c r="Q82" s="71" t="str">
        <f t="shared" si="15"/>
        <v/>
      </c>
      <c r="R82" s="8">
        <f t="shared" si="16"/>
        <v>0</v>
      </c>
      <c r="S82" s="8">
        <f t="shared" si="17"/>
        <v>0</v>
      </c>
      <c r="AB82" s="58" t="str">
        <f t="shared" si="21"/>
        <v/>
      </c>
      <c r="AC82" s="56" t="str">
        <f>IF(I82="","",COUNTIF(H$28:H82,H82))</f>
        <v/>
      </c>
    </row>
    <row r="83" spans="1:29">
      <c r="A83" s="20">
        <v>56</v>
      </c>
      <c r="B83" s="4"/>
      <c r="C83" s="45" t="str">
        <f t="shared" si="19"/>
        <v/>
      </c>
      <c r="D83" s="45" t="str">
        <f t="shared" si="8"/>
        <v/>
      </c>
      <c r="E83" s="45" t="str">
        <f t="shared" si="20"/>
        <v/>
      </c>
      <c r="F83" s="45"/>
      <c r="G83" s="45"/>
      <c r="H83" s="45" t="str">
        <f t="shared" si="14"/>
        <v/>
      </c>
      <c r="I83" s="3"/>
      <c r="J83" s="3"/>
      <c r="K83" s="3"/>
      <c r="L83" s="3"/>
      <c r="M83" s="45" t="str">
        <f t="shared" si="10"/>
        <v/>
      </c>
      <c r="N83" s="45" t="str">
        <f t="shared" si="11"/>
        <v/>
      </c>
      <c r="O83" s="11"/>
      <c r="P83" s="100"/>
      <c r="Q83" s="71" t="str">
        <f t="shared" si="15"/>
        <v/>
      </c>
      <c r="R83" s="8">
        <f t="shared" si="16"/>
        <v>0</v>
      </c>
      <c r="S83" s="8">
        <f t="shared" si="17"/>
        <v>0</v>
      </c>
      <c r="AB83" s="58" t="str">
        <f t="shared" si="21"/>
        <v/>
      </c>
      <c r="AC83" s="56" t="str">
        <f>IF(I83="","",COUNTIF(H$28:H83,H83))</f>
        <v/>
      </c>
    </row>
    <row r="84" spans="1:29">
      <c r="A84" s="20">
        <v>57</v>
      </c>
      <c r="B84" s="4"/>
      <c r="C84" s="45" t="str">
        <f t="shared" si="19"/>
        <v/>
      </c>
      <c r="D84" s="45" t="str">
        <f t="shared" si="8"/>
        <v/>
      </c>
      <c r="E84" s="45" t="str">
        <f t="shared" si="20"/>
        <v/>
      </c>
      <c r="F84" s="45"/>
      <c r="G84" s="45"/>
      <c r="H84" s="45" t="str">
        <f t="shared" si="14"/>
        <v/>
      </c>
      <c r="I84" s="3"/>
      <c r="J84" s="3"/>
      <c r="K84" s="3"/>
      <c r="L84" s="3"/>
      <c r="M84" s="45" t="str">
        <f t="shared" si="10"/>
        <v/>
      </c>
      <c r="N84" s="45" t="str">
        <f t="shared" si="11"/>
        <v/>
      </c>
      <c r="O84" s="11"/>
      <c r="P84" s="100"/>
      <c r="Q84" s="71" t="str">
        <f t="shared" si="15"/>
        <v/>
      </c>
      <c r="R84" s="8">
        <f t="shared" si="16"/>
        <v>0</v>
      </c>
      <c r="S84" s="8">
        <f t="shared" si="17"/>
        <v>0</v>
      </c>
      <c r="AB84" s="58" t="str">
        <f t="shared" si="21"/>
        <v/>
      </c>
      <c r="AC84" s="56" t="str">
        <f>IF(I84="","",COUNTIF(H$28:H84,H84))</f>
        <v/>
      </c>
    </row>
    <row r="85" spans="1:29">
      <c r="A85" s="20">
        <v>58</v>
      </c>
      <c r="B85" s="4"/>
      <c r="C85" s="45" t="str">
        <f t="shared" si="19"/>
        <v/>
      </c>
      <c r="D85" s="45" t="str">
        <f t="shared" si="8"/>
        <v/>
      </c>
      <c r="E85" s="45" t="str">
        <f t="shared" si="20"/>
        <v/>
      </c>
      <c r="F85" s="45"/>
      <c r="G85" s="45"/>
      <c r="H85" s="45" t="str">
        <f t="shared" si="14"/>
        <v/>
      </c>
      <c r="I85" s="3"/>
      <c r="J85" s="3"/>
      <c r="K85" s="3"/>
      <c r="L85" s="3"/>
      <c r="M85" s="45" t="str">
        <f t="shared" si="10"/>
        <v/>
      </c>
      <c r="N85" s="45" t="str">
        <f t="shared" si="11"/>
        <v/>
      </c>
      <c r="O85" s="11"/>
      <c r="P85" s="100"/>
      <c r="Q85" s="71" t="str">
        <f t="shared" si="15"/>
        <v/>
      </c>
      <c r="R85" s="8">
        <f t="shared" si="16"/>
        <v>0</v>
      </c>
      <c r="S85" s="8">
        <f t="shared" si="17"/>
        <v>0</v>
      </c>
      <c r="AB85" s="58" t="str">
        <f t="shared" si="21"/>
        <v/>
      </c>
      <c r="AC85" s="56" t="str">
        <f>IF(I85="","",COUNTIF(H$28:H85,H85))</f>
        <v/>
      </c>
    </row>
    <row r="86" spans="1:29">
      <c r="A86" s="20">
        <v>59</v>
      </c>
      <c r="B86" s="4"/>
      <c r="C86" s="45" t="str">
        <f t="shared" si="19"/>
        <v/>
      </c>
      <c r="D86" s="45" t="str">
        <f t="shared" si="8"/>
        <v/>
      </c>
      <c r="E86" s="45" t="str">
        <f t="shared" si="20"/>
        <v/>
      </c>
      <c r="F86" s="45"/>
      <c r="G86" s="45"/>
      <c r="H86" s="45" t="str">
        <f t="shared" si="14"/>
        <v/>
      </c>
      <c r="I86" s="3"/>
      <c r="J86" s="3"/>
      <c r="K86" s="3"/>
      <c r="L86" s="3"/>
      <c r="M86" s="45" t="str">
        <f t="shared" si="10"/>
        <v/>
      </c>
      <c r="N86" s="45" t="str">
        <f t="shared" si="11"/>
        <v/>
      </c>
      <c r="O86" s="11"/>
      <c r="P86" s="100"/>
      <c r="Q86" s="71" t="str">
        <f t="shared" si="15"/>
        <v/>
      </c>
      <c r="R86" s="8">
        <f t="shared" si="16"/>
        <v>0</v>
      </c>
      <c r="S86" s="8">
        <f t="shared" si="17"/>
        <v>0</v>
      </c>
      <c r="AB86" s="58" t="str">
        <f t="shared" si="21"/>
        <v/>
      </c>
      <c r="AC86" s="56" t="str">
        <f>IF(I86="","",COUNTIF(H$28:H86,H86))</f>
        <v/>
      </c>
    </row>
    <row r="87" spans="1:29">
      <c r="A87" s="20">
        <v>60</v>
      </c>
      <c r="B87" s="4"/>
      <c r="C87" s="45" t="str">
        <f t="shared" si="19"/>
        <v/>
      </c>
      <c r="D87" s="45" t="str">
        <f t="shared" si="8"/>
        <v/>
      </c>
      <c r="E87" s="45" t="str">
        <f t="shared" si="20"/>
        <v/>
      </c>
      <c r="F87" s="45"/>
      <c r="G87" s="45"/>
      <c r="H87" s="45" t="str">
        <f t="shared" si="14"/>
        <v/>
      </c>
      <c r="I87" s="3"/>
      <c r="J87" s="3"/>
      <c r="K87" s="3"/>
      <c r="L87" s="3"/>
      <c r="M87" s="45" t="str">
        <f t="shared" si="10"/>
        <v/>
      </c>
      <c r="N87" s="45" t="str">
        <f t="shared" si="11"/>
        <v/>
      </c>
      <c r="O87" s="11"/>
      <c r="P87" s="100"/>
      <c r="Q87" s="71" t="str">
        <f t="shared" si="15"/>
        <v/>
      </c>
      <c r="R87" s="8">
        <f t="shared" si="16"/>
        <v>0</v>
      </c>
      <c r="S87" s="8">
        <f t="shared" si="17"/>
        <v>0</v>
      </c>
      <c r="AB87" s="58" t="str">
        <f t="shared" si="21"/>
        <v/>
      </c>
      <c r="AC87" s="56" t="str">
        <f>IF(I87="","",COUNTIF(H$28:H87,H87))</f>
        <v/>
      </c>
    </row>
    <row r="88" spans="1:29">
      <c r="A88" s="20">
        <v>61</v>
      </c>
      <c r="B88" s="4"/>
      <c r="C88" s="45" t="str">
        <f t="shared" si="19"/>
        <v/>
      </c>
      <c r="D88" s="45" t="str">
        <f t="shared" si="8"/>
        <v/>
      </c>
      <c r="E88" s="45" t="str">
        <f t="shared" si="20"/>
        <v/>
      </c>
      <c r="F88" s="45"/>
      <c r="G88" s="45"/>
      <c r="H88" s="45" t="str">
        <f t="shared" si="14"/>
        <v/>
      </c>
      <c r="I88" s="3"/>
      <c r="J88" s="3"/>
      <c r="K88" s="3"/>
      <c r="L88" s="3"/>
      <c r="M88" s="45" t="str">
        <f t="shared" si="10"/>
        <v/>
      </c>
      <c r="N88" s="45" t="str">
        <f t="shared" si="11"/>
        <v/>
      </c>
      <c r="O88" s="11"/>
      <c r="P88" s="100"/>
      <c r="Q88" s="71" t="str">
        <f t="shared" si="15"/>
        <v/>
      </c>
      <c r="R88" s="8">
        <f t="shared" si="16"/>
        <v>0</v>
      </c>
      <c r="S88" s="8">
        <f t="shared" si="17"/>
        <v>0</v>
      </c>
      <c r="AB88" s="58" t="str">
        <f t="shared" si="21"/>
        <v/>
      </c>
      <c r="AC88" s="56" t="str">
        <f>IF(I88="","",COUNTIF(H$28:H88,H88))</f>
        <v/>
      </c>
    </row>
    <row r="89" spans="1:29">
      <c r="A89" s="20">
        <v>62</v>
      </c>
      <c r="B89" s="4"/>
      <c r="C89" s="45" t="str">
        <f t="shared" si="19"/>
        <v/>
      </c>
      <c r="D89" s="45" t="str">
        <f t="shared" si="8"/>
        <v/>
      </c>
      <c r="E89" s="45" t="str">
        <f t="shared" si="20"/>
        <v/>
      </c>
      <c r="F89" s="45"/>
      <c r="G89" s="45"/>
      <c r="H89" s="45" t="str">
        <f t="shared" si="14"/>
        <v/>
      </c>
      <c r="I89" s="3"/>
      <c r="J89" s="3"/>
      <c r="K89" s="3"/>
      <c r="L89" s="3"/>
      <c r="M89" s="45" t="str">
        <f t="shared" si="10"/>
        <v/>
      </c>
      <c r="N89" s="45" t="str">
        <f t="shared" si="11"/>
        <v/>
      </c>
      <c r="O89" s="11"/>
      <c r="P89" s="100"/>
      <c r="Q89" s="71" t="str">
        <f t="shared" si="15"/>
        <v/>
      </c>
      <c r="R89" s="8">
        <f t="shared" si="16"/>
        <v>0</v>
      </c>
      <c r="S89" s="8">
        <f t="shared" si="17"/>
        <v>0</v>
      </c>
      <c r="AB89" s="58" t="str">
        <f t="shared" si="21"/>
        <v/>
      </c>
      <c r="AC89" s="56" t="str">
        <f>IF(I89="","",COUNTIF(H$28:H89,H89))</f>
        <v/>
      </c>
    </row>
    <row r="90" spans="1:29">
      <c r="A90" s="20">
        <v>63</v>
      </c>
      <c r="B90" s="4"/>
      <c r="C90" s="45" t="str">
        <f t="shared" si="19"/>
        <v/>
      </c>
      <c r="D90" s="45" t="str">
        <f t="shared" si="8"/>
        <v/>
      </c>
      <c r="E90" s="45" t="str">
        <f t="shared" si="20"/>
        <v/>
      </c>
      <c r="F90" s="45"/>
      <c r="G90" s="45"/>
      <c r="H90" s="45" t="str">
        <f t="shared" si="14"/>
        <v/>
      </c>
      <c r="I90" s="3"/>
      <c r="J90" s="3"/>
      <c r="K90" s="3"/>
      <c r="L90" s="3"/>
      <c r="M90" s="45" t="str">
        <f t="shared" si="10"/>
        <v/>
      </c>
      <c r="N90" s="45" t="str">
        <f t="shared" si="11"/>
        <v/>
      </c>
      <c r="O90" s="11"/>
      <c r="P90" s="100"/>
      <c r="Q90" s="71" t="str">
        <f t="shared" si="15"/>
        <v/>
      </c>
      <c r="R90" s="8">
        <f t="shared" si="16"/>
        <v>0</v>
      </c>
      <c r="S90" s="8">
        <f t="shared" si="17"/>
        <v>0</v>
      </c>
      <c r="AB90" s="58" t="str">
        <f t="shared" si="21"/>
        <v/>
      </c>
      <c r="AC90" s="56" t="str">
        <f>IF(I90="","",COUNTIF(H$28:H90,H90))</f>
        <v/>
      </c>
    </row>
    <row r="91" spans="1:29">
      <c r="A91" s="20">
        <v>64</v>
      </c>
      <c r="B91" s="4"/>
      <c r="C91" s="45" t="str">
        <f t="shared" si="19"/>
        <v/>
      </c>
      <c r="D91" s="45" t="str">
        <f t="shared" si="8"/>
        <v/>
      </c>
      <c r="E91" s="45" t="str">
        <f t="shared" si="20"/>
        <v/>
      </c>
      <c r="F91" s="45"/>
      <c r="G91" s="45"/>
      <c r="H91" s="45" t="str">
        <f t="shared" si="14"/>
        <v/>
      </c>
      <c r="I91" s="3"/>
      <c r="J91" s="3"/>
      <c r="K91" s="3"/>
      <c r="L91" s="3"/>
      <c r="M91" s="45" t="str">
        <f t="shared" si="10"/>
        <v/>
      </c>
      <c r="N91" s="45" t="str">
        <f t="shared" si="11"/>
        <v/>
      </c>
      <c r="O91" s="11"/>
      <c r="P91" s="100"/>
      <c r="Q91" s="71" t="str">
        <f t="shared" si="15"/>
        <v/>
      </c>
      <c r="R91" s="8">
        <f t="shared" si="16"/>
        <v>0</v>
      </c>
      <c r="S91" s="8">
        <f t="shared" si="17"/>
        <v>0</v>
      </c>
      <c r="AB91" s="58" t="str">
        <f t="shared" si="21"/>
        <v/>
      </c>
      <c r="AC91" s="56" t="str">
        <f>IF(I91="","",COUNTIF(H$28:H91,H91))</f>
        <v/>
      </c>
    </row>
    <row r="92" spans="1:29">
      <c r="A92" s="20">
        <v>65</v>
      </c>
      <c r="B92" s="4"/>
      <c r="C92" s="45" t="str">
        <f t="shared" ref="C92:C123" si="22">IF(ISBLANK(B92),"",VLOOKUP(B92,種目,2,FALSE))</f>
        <v/>
      </c>
      <c r="D92" s="45" t="str">
        <f t="shared" ref="D92:D127" si="23">IF(B92="","",RIGHT(C92,2))</f>
        <v/>
      </c>
      <c r="E92" s="45" t="str">
        <f t="shared" ref="E92:E127" si="24">IF(ISBLANK(B92),"",VLOOKUP(B92,種目,3,FALSE))</f>
        <v/>
      </c>
      <c r="F92" s="45"/>
      <c r="G92" s="45"/>
      <c r="H92" s="45" t="str">
        <f t="shared" si="14"/>
        <v/>
      </c>
      <c r="I92" s="3"/>
      <c r="J92" s="3"/>
      <c r="K92" s="3"/>
      <c r="L92" s="3"/>
      <c r="M92" s="45" t="str">
        <f t="shared" ref="M92:M127" si="25">IF(B92="","",$E$4)</f>
        <v/>
      </c>
      <c r="N92" s="45" t="str">
        <f t="shared" ref="N92:N127" si="26">IF(B92="","",$K$4)</f>
        <v/>
      </c>
      <c r="O92" s="11"/>
      <c r="P92" s="100"/>
      <c r="Q92" s="71" t="str">
        <f t="shared" si="15"/>
        <v/>
      </c>
      <c r="R92" s="8">
        <f t="shared" si="16"/>
        <v>0</v>
      </c>
      <c r="S92" s="8">
        <f t="shared" si="17"/>
        <v>0</v>
      </c>
      <c r="AB92" s="58" t="str">
        <f t="shared" ref="AB92:AB128" si="27">IF(ISBLANK(B92),"",VLOOKUP(B92,$U$29:$Z$64,6,FALSE))</f>
        <v/>
      </c>
      <c r="AC92" s="56" t="str">
        <f>IF(I92="","",COUNTIF(H$28:H92,H92))</f>
        <v/>
      </c>
    </row>
    <row r="93" spans="1:29">
      <c r="A93" s="20">
        <v>66</v>
      </c>
      <c r="B93" s="4"/>
      <c r="C93" s="45" t="str">
        <f t="shared" si="22"/>
        <v/>
      </c>
      <c r="D93" s="45" t="str">
        <f t="shared" si="23"/>
        <v/>
      </c>
      <c r="E93" s="45" t="str">
        <f t="shared" si="24"/>
        <v/>
      </c>
      <c r="F93" s="45"/>
      <c r="G93" s="45"/>
      <c r="H93" s="45" t="str">
        <f t="shared" ref="H93:H127" si="28">IF(B93="","",CONCATENATE(I93,LEFT(C93,2)))</f>
        <v/>
      </c>
      <c r="I93" s="3"/>
      <c r="J93" s="3"/>
      <c r="K93" s="3"/>
      <c r="L93" s="3"/>
      <c r="M93" s="45" t="str">
        <f t="shared" si="25"/>
        <v/>
      </c>
      <c r="N93" s="45" t="str">
        <f t="shared" si="26"/>
        <v/>
      </c>
      <c r="O93" s="11"/>
      <c r="P93" s="100"/>
      <c r="Q93" s="71" t="str">
        <f t="shared" ref="Q93:Q127" si="29">IF(B93="","",IF(O93="","NG","OK"))</f>
        <v/>
      </c>
      <c r="R93" s="8">
        <f t="shared" ref="R93:R127" si="30">$E$4</f>
        <v>0</v>
      </c>
      <c r="S93" s="8">
        <f t="shared" ref="S93:S127" si="31">$K$4</f>
        <v>0</v>
      </c>
      <c r="AB93" s="58" t="str">
        <f t="shared" si="27"/>
        <v/>
      </c>
      <c r="AC93" s="56" t="str">
        <f>IF(I93="","",COUNTIF(H$28:H93,H93))</f>
        <v/>
      </c>
    </row>
    <row r="94" spans="1:29">
      <c r="A94" s="20">
        <v>67</v>
      </c>
      <c r="B94" s="4"/>
      <c r="C94" s="45" t="str">
        <f t="shared" si="22"/>
        <v/>
      </c>
      <c r="D94" s="45" t="str">
        <f t="shared" si="23"/>
        <v/>
      </c>
      <c r="E94" s="45" t="str">
        <f t="shared" si="24"/>
        <v/>
      </c>
      <c r="F94" s="45"/>
      <c r="G94" s="45"/>
      <c r="H94" s="45" t="str">
        <f t="shared" si="28"/>
        <v/>
      </c>
      <c r="I94" s="3"/>
      <c r="J94" s="3"/>
      <c r="K94" s="3"/>
      <c r="L94" s="3"/>
      <c r="M94" s="45" t="str">
        <f t="shared" si="25"/>
        <v/>
      </c>
      <c r="N94" s="45" t="str">
        <f t="shared" si="26"/>
        <v/>
      </c>
      <c r="O94" s="11"/>
      <c r="P94" s="100"/>
      <c r="Q94" s="71" t="str">
        <f t="shared" si="29"/>
        <v/>
      </c>
      <c r="R94" s="8">
        <f t="shared" si="30"/>
        <v>0</v>
      </c>
      <c r="S94" s="8">
        <f t="shared" si="31"/>
        <v>0</v>
      </c>
      <c r="AB94" s="58" t="str">
        <f t="shared" si="27"/>
        <v/>
      </c>
      <c r="AC94" s="56" t="str">
        <f>IF(I94="","",COUNTIF(H$28:H94,H94))</f>
        <v/>
      </c>
    </row>
    <row r="95" spans="1:29">
      <c r="A95" s="20">
        <v>68</v>
      </c>
      <c r="B95" s="4"/>
      <c r="C95" s="45" t="str">
        <f t="shared" si="22"/>
        <v/>
      </c>
      <c r="D95" s="45" t="str">
        <f t="shared" si="23"/>
        <v/>
      </c>
      <c r="E95" s="45" t="str">
        <f t="shared" si="24"/>
        <v/>
      </c>
      <c r="F95" s="45"/>
      <c r="G95" s="45"/>
      <c r="H95" s="45" t="str">
        <f t="shared" si="28"/>
        <v/>
      </c>
      <c r="I95" s="3"/>
      <c r="J95" s="3"/>
      <c r="K95" s="3"/>
      <c r="L95" s="3"/>
      <c r="M95" s="45" t="str">
        <f t="shared" si="25"/>
        <v/>
      </c>
      <c r="N95" s="45" t="str">
        <f t="shared" si="26"/>
        <v/>
      </c>
      <c r="O95" s="11"/>
      <c r="P95" s="100"/>
      <c r="Q95" s="71" t="str">
        <f t="shared" si="29"/>
        <v/>
      </c>
      <c r="R95" s="8">
        <f t="shared" si="30"/>
        <v>0</v>
      </c>
      <c r="S95" s="8">
        <f t="shared" si="31"/>
        <v>0</v>
      </c>
      <c r="AB95" s="58" t="str">
        <f t="shared" si="27"/>
        <v/>
      </c>
      <c r="AC95" s="56" t="str">
        <f>IF(I95="","",COUNTIF(H$28:H95,H95))</f>
        <v/>
      </c>
    </row>
    <row r="96" spans="1:29">
      <c r="A96" s="20">
        <v>69</v>
      </c>
      <c r="B96" s="4"/>
      <c r="C96" s="45" t="str">
        <f t="shared" si="22"/>
        <v/>
      </c>
      <c r="D96" s="45" t="str">
        <f t="shared" si="23"/>
        <v/>
      </c>
      <c r="E96" s="45" t="str">
        <f t="shared" si="24"/>
        <v/>
      </c>
      <c r="F96" s="45"/>
      <c r="G96" s="45"/>
      <c r="H96" s="45" t="str">
        <f t="shared" si="28"/>
        <v/>
      </c>
      <c r="I96" s="3"/>
      <c r="J96" s="3"/>
      <c r="K96" s="3"/>
      <c r="L96" s="3"/>
      <c r="M96" s="45" t="str">
        <f t="shared" si="25"/>
        <v/>
      </c>
      <c r="N96" s="45" t="str">
        <f t="shared" si="26"/>
        <v/>
      </c>
      <c r="O96" s="11"/>
      <c r="P96" s="100"/>
      <c r="Q96" s="71" t="str">
        <f t="shared" si="29"/>
        <v/>
      </c>
      <c r="R96" s="8">
        <f t="shared" si="30"/>
        <v>0</v>
      </c>
      <c r="S96" s="8">
        <f t="shared" si="31"/>
        <v>0</v>
      </c>
      <c r="AB96" s="58" t="str">
        <f t="shared" si="27"/>
        <v/>
      </c>
      <c r="AC96" s="56" t="str">
        <f>IF(I96="","",COUNTIF(H$28:H96,H96))</f>
        <v/>
      </c>
    </row>
    <row r="97" spans="1:29">
      <c r="A97" s="20">
        <v>70</v>
      </c>
      <c r="B97" s="4"/>
      <c r="C97" s="45" t="str">
        <f t="shared" si="22"/>
        <v/>
      </c>
      <c r="D97" s="45" t="str">
        <f t="shared" si="23"/>
        <v/>
      </c>
      <c r="E97" s="45" t="str">
        <f t="shared" si="24"/>
        <v/>
      </c>
      <c r="F97" s="45"/>
      <c r="G97" s="45"/>
      <c r="H97" s="45" t="str">
        <f t="shared" si="28"/>
        <v/>
      </c>
      <c r="I97" s="3"/>
      <c r="J97" s="3"/>
      <c r="K97" s="3"/>
      <c r="L97" s="3"/>
      <c r="M97" s="45" t="str">
        <f t="shared" si="25"/>
        <v/>
      </c>
      <c r="N97" s="45" t="str">
        <f t="shared" si="26"/>
        <v/>
      </c>
      <c r="O97" s="11"/>
      <c r="P97" s="100"/>
      <c r="Q97" s="71" t="str">
        <f t="shared" si="29"/>
        <v/>
      </c>
      <c r="R97" s="8">
        <f t="shared" si="30"/>
        <v>0</v>
      </c>
      <c r="S97" s="8">
        <f t="shared" si="31"/>
        <v>0</v>
      </c>
      <c r="AB97" s="58" t="str">
        <f t="shared" si="27"/>
        <v/>
      </c>
      <c r="AC97" s="56" t="str">
        <f>IF(I97="","",COUNTIF(H$28:H97,H97))</f>
        <v/>
      </c>
    </row>
    <row r="98" spans="1:29">
      <c r="A98" s="20">
        <v>71</v>
      </c>
      <c r="B98" s="4"/>
      <c r="C98" s="45" t="str">
        <f t="shared" si="22"/>
        <v/>
      </c>
      <c r="D98" s="45" t="str">
        <f t="shared" si="23"/>
        <v/>
      </c>
      <c r="E98" s="45" t="str">
        <f t="shared" si="24"/>
        <v/>
      </c>
      <c r="F98" s="45"/>
      <c r="G98" s="45"/>
      <c r="H98" s="45" t="str">
        <f t="shared" si="28"/>
        <v/>
      </c>
      <c r="I98" s="3"/>
      <c r="J98" s="3"/>
      <c r="K98" s="3"/>
      <c r="L98" s="3"/>
      <c r="M98" s="45" t="str">
        <f t="shared" si="25"/>
        <v/>
      </c>
      <c r="N98" s="45" t="str">
        <f t="shared" si="26"/>
        <v/>
      </c>
      <c r="O98" s="11"/>
      <c r="P98" s="100"/>
      <c r="Q98" s="71" t="str">
        <f t="shared" si="29"/>
        <v/>
      </c>
      <c r="R98" s="8">
        <f t="shared" si="30"/>
        <v>0</v>
      </c>
      <c r="S98" s="8">
        <f t="shared" si="31"/>
        <v>0</v>
      </c>
      <c r="AB98" s="58" t="str">
        <f t="shared" si="27"/>
        <v/>
      </c>
      <c r="AC98" s="56" t="str">
        <f>IF(I98="","",COUNTIF(H$28:H98,H98))</f>
        <v/>
      </c>
    </row>
    <row r="99" spans="1:29">
      <c r="A99" s="20">
        <v>72</v>
      </c>
      <c r="B99" s="4"/>
      <c r="C99" s="45" t="str">
        <f t="shared" si="22"/>
        <v/>
      </c>
      <c r="D99" s="45" t="str">
        <f t="shared" si="23"/>
        <v/>
      </c>
      <c r="E99" s="45" t="str">
        <f t="shared" si="24"/>
        <v/>
      </c>
      <c r="F99" s="45"/>
      <c r="G99" s="45"/>
      <c r="H99" s="45" t="str">
        <f t="shared" si="28"/>
        <v/>
      </c>
      <c r="I99" s="3"/>
      <c r="J99" s="3"/>
      <c r="K99" s="3"/>
      <c r="L99" s="3"/>
      <c r="M99" s="45" t="str">
        <f t="shared" si="25"/>
        <v/>
      </c>
      <c r="N99" s="45" t="str">
        <f t="shared" si="26"/>
        <v/>
      </c>
      <c r="O99" s="11"/>
      <c r="P99" s="100"/>
      <c r="Q99" s="71" t="str">
        <f t="shared" si="29"/>
        <v/>
      </c>
      <c r="R99" s="8">
        <f t="shared" si="30"/>
        <v>0</v>
      </c>
      <c r="S99" s="8">
        <f t="shared" si="31"/>
        <v>0</v>
      </c>
      <c r="AB99" s="58" t="str">
        <f t="shared" si="27"/>
        <v/>
      </c>
      <c r="AC99" s="56" t="str">
        <f>IF(I99="","",COUNTIF(H$28:H99,H99))</f>
        <v/>
      </c>
    </row>
    <row r="100" spans="1:29">
      <c r="A100" s="20">
        <v>73</v>
      </c>
      <c r="B100" s="4"/>
      <c r="C100" s="45" t="str">
        <f t="shared" si="22"/>
        <v/>
      </c>
      <c r="D100" s="45" t="str">
        <f t="shared" si="23"/>
        <v/>
      </c>
      <c r="E100" s="45" t="str">
        <f t="shared" si="24"/>
        <v/>
      </c>
      <c r="F100" s="45"/>
      <c r="G100" s="45"/>
      <c r="H100" s="45" t="str">
        <f t="shared" si="28"/>
        <v/>
      </c>
      <c r="I100" s="3"/>
      <c r="J100" s="3"/>
      <c r="K100" s="3"/>
      <c r="L100" s="3"/>
      <c r="M100" s="45" t="str">
        <f t="shared" si="25"/>
        <v/>
      </c>
      <c r="N100" s="45" t="str">
        <f t="shared" si="26"/>
        <v/>
      </c>
      <c r="O100" s="11"/>
      <c r="P100" s="100"/>
      <c r="Q100" s="71" t="str">
        <f t="shared" si="29"/>
        <v/>
      </c>
      <c r="R100" s="8">
        <f t="shared" si="30"/>
        <v>0</v>
      </c>
      <c r="S100" s="8">
        <f t="shared" si="31"/>
        <v>0</v>
      </c>
      <c r="AB100" s="58" t="str">
        <f t="shared" si="27"/>
        <v/>
      </c>
      <c r="AC100" s="56" t="str">
        <f>IF(I100="","",COUNTIF(H$28:H100,H100))</f>
        <v/>
      </c>
    </row>
    <row r="101" spans="1:29">
      <c r="A101" s="20">
        <v>74</v>
      </c>
      <c r="B101" s="4"/>
      <c r="C101" s="45" t="str">
        <f t="shared" si="22"/>
        <v/>
      </c>
      <c r="D101" s="45" t="str">
        <f t="shared" si="23"/>
        <v/>
      </c>
      <c r="E101" s="45" t="str">
        <f t="shared" si="24"/>
        <v/>
      </c>
      <c r="F101" s="45"/>
      <c r="G101" s="45"/>
      <c r="H101" s="45" t="str">
        <f t="shared" si="28"/>
        <v/>
      </c>
      <c r="I101" s="3"/>
      <c r="J101" s="3"/>
      <c r="K101" s="3"/>
      <c r="L101" s="3"/>
      <c r="M101" s="45" t="str">
        <f t="shared" si="25"/>
        <v/>
      </c>
      <c r="N101" s="45" t="str">
        <f t="shared" si="26"/>
        <v/>
      </c>
      <c r="O101" s="11"/>
      <c r="P101" s="100"/>
      <c r="Q101" s="71" t="str">
        <f t="shared" si="29"/>
        <v/>
      </c>
      <c r="R101" s="8">
        <f t="shared" si="30"/>
        <v>0</v>
      </c>
      <c r="S101" s="8">
        <f t="shared" si="31"/>
        <v>0</v>
      </c>
      <c r="AB101" s="58" t="str">
        <f t="shared" si="27"/>
        <v/>
      </c>
      <c r="AC101" s="56" t="str">
        <f>IF(I101="","",COUNTIF(H$28:H101,H101))</f>
        <v/>
      </c>
    </row>
    <row r="102" spans="1:29">
      <c r="A102" s="20">
        <v>75</v>
      </c>
      <c r="B102" s="4"/>
      <c r="C102" s="45" t="str">
        <f t="shared" si="22"/>
        <v/>
      </c>
      <c r="D102" s="45" t="str">
        <f t="shared" si="23"/>
        <v/>
      </c>
      <c r="E102" s="45" t="str">
        <f t="shared" si="24"/>
        <v/>
      </c>
      <c r="F102" s="45"/>
      <c r="G102" s="45"/>
      <c r="H102" s="45" t="str">
        <f t="shared" si="28"/>
        <v/>
      </c>
      <c r="I102" s="3"/>
      <c r="J102" s="3"/>
      <c r="K102" s="3"/>
      <c r="L102" s="3"/>
      <c r="M102" s="45" t="str">
        <f t="shared" si="25"/>
        <v/>
      </c>
      <c r="N102" s="45" t="str">
        <f t="shared" si="26"/>
        <v/>
      </c>
      <c r="O102" s="11"/>
      <c r="P102" s="100"/>
      <c r="Q102" s="71" t="str">
        <f t="shared" si="29"/>
        <v/>
      </c>
      <c r="R102" s="8">
        <f t="shared" si="30"/>
        <v>0</v>
      </c>
      <c r="S102" s="8">
        <f t="shared" si="31"/>
        <v>0</v>
      </c>
      <c r="AB102" s="58" t="str">
        <f t="shared" si="27"/>
        <v/>
      </c>
      <c r="AC102" s="56" t="str">
        <f>IF(I102="","",COUNTIF(H$28:H102,H102))</f>
        <v/>
      </c>
    </row>
    <row r="103" spans="1:29">
      <c r="A103" s="20">
        <v>76</v>
      </c>
      <c r="B103" s="4"/>
      <c r="C103" s="45" t="str">
        <f t="shared" si="22"/>
        <v/>
      </c>
      <c r="D103" s="45" t="str">
        <f t="shared" si="23"/>
        <v/>
      </c>
      <c r="E103" s="45" t="str">
        <f t="shared" si="24"/>
        <v/>
      </c>
      <c r="F103" s="45"/>
      <c r="G103" s="45"/>
      <c r="H103" s="45" t="str">
        <f t="shared" si="28"/>
        <v/>
      </c>
      <c r="I103" s="3"/>
      <c r="J103" s="3"/>
      <c r="K103" s="3"/>
      <c r="L103" s="3"/>
      <c r="M103" s="45" t="str">
        <f t="shared" si="25"/>
        <v/>
      </c>
      <c r="N103" s="45" t="str">
        <f t="shared" si="26"/>
        <v/>
      </c>
      <c r="O103" s="11"/>
      <c r="P103" s="100"/>
      <c r="Q103" s="71" t="str">
        <f t="shared" si="29"/>
        <v/>
      </c>
      <c r="R103" s="8">
        <f t="shared" si="30"/>
        <v>0</v>
      </c>
      <c r="S103" s="8">
        <f t="shared" si="31"/>
        <v>0</v>
      </c>
      <c r="AB103" s="58" t="str">
        <f t="shared" si="27"/>
        <v/>
      </c>
      <c r="AC103" s="56" t="str">
        <f>IF(I103="","",COUNTIF(H$28:H103,H103))</f>
        <v/>
      </c>
    </row>
    <row r="104" spans="1:29">
      <c r="A104" s="20">
        <v>77</v>
      </c>
      <c r="B104" s="4"/>
      <c r="C104" s="45" t="str">
        <f t="shared" si="22"/>
        <v/>
      </c>
      <c r="D104" s="45" t="str">
        <f t="shared" si="23"/>
        <v/>
      </c>
      <c r="E104" s="45" t="str">
        <f t="shared" si="24"/>
        <v/>
      </c>
      <c r="F104" s="45"/>
      <c r="G104" s="45"/>
      <c r="H104" s="45" t="str">
        <f t="shared" si="28"/>
        <v/>
      </c>
      <c r="I104" s="3"/>
      <c r="J104" s="3"/>
      <c r="K104" s="3"/>
      <c r="L104" s="3"/>
      <c r="M104" s="45" t="str">
        <f t="shared" si="25"/>
        <v/>
      </c>
      <c r="N104" s="45" t="str">
        <f t="shared" si="26"/>
        <v/>
      </c>
      <c r="O104" s="11"/>
      <c r="P104" s="100"/>
      <c r="Q104" s="71" t="str">
        <f t="shared" si="29"/>
        <v/>
      </c>
      <c r="R104" s="8">
        <f t="shared" si="30"/>
        <v>0</v>
      </c>
      <c r="S104" s="8">
        <f t="shared" si="31"/>
        <v>0</v>
      </c>
      <c r="AB104" s="58" t="str">
        <f t="shared" si="27"/>
        <v/>
      </c>
      <c r="AC104" s="56" t="str">
        <f>IF(I104="","",COUNTIF(H$28:H104,H104))</f>
        <v/>
      </c>
    </row>
    <row r="105" spans="1:29">
      <c r="A105" s="20">
        <v>78</v>
      </c>
      <c r="B105" s="4"/>
      <c r="C105" s="45" t="str">
        <f t="shared" si="22"/>
        <v/>
      </c>
      <c r="D105" s="45" t="str">
        <f t="shared" si="23"/>
        <v/>
      </c>
      <c r="E105" s="45" t="str">
        <f t="shared" si="24"/>
        <v/>
      </c>
      <c r="F105" s="45"/>
      <c r="G105" s="45"/>
      <c r="H105" s="45" t="str">
        <f t="shared" si="28"/>
        <v/>
      </c>
      <c r="I105" s="3"/>
      <c r="J105" s="3"/>
      <c r="K105" s="3"/>
      <c r="L105" s="3"/>
      <c r="M105" s="45" t="str">
        <f t="shared" si="25"/>
        <v/>
      </c>
      <c r="N105" s="45" t="str">
        <f t="shared" si="26"/>
        <v/>
      </c>
      <c r="O105" s="11"/>
      <c r="P105" s="100"/>
      <c r="Q105" s="71" t="str">
        <f t="shared" si="29"/>
        <v/>
      </c>
      <c r="R105" s="8">
        <f t="shared" si="30"/>
        <v>0</v>
      </c>
      <c r="S105" s="8">
        <f t="shared" si="31"/>
        <v>0</v>
      </c>
      <c r="AB105" s="58" t="str">
        <f t="shared" si="27"/>
        <v/>
      </c>
      <c r="AC105" s="56" t="str">
        <f>IF(I105="","",COUNTIF(H$28:H105,H105))</f>
        <v/>
      </c>
    </row>
    <row r="106" spans="1:29">
      <c r="A106" s="20">
        <v>79</v>
      </c>
      <c r="B106" s="4"/>
      <c r="C106" s="45" t="str">
        <f t="shared" si="22"/>
        <v/>
      </c>
      <c r="D106" s="45" t="str">
        <f t="shared" si="23"/>
        <v/>
      </c>
      <c r="E106" s="45" t="str">
        <f t="shared" si="24"/>
        <v/>
      </c>
      <c r="F106" s="45"/>
      <c r="G106" s="45"/>
      <c r="H106" s="45" t="str">
        <f t="shared" si="28"/>
        <v/>
      </c>
      <c r="I106" s="3"/>
      <c r="J106" s="3"/>
      <c r="K106" s="3"/>
      <c r="L106" s="3"/>
      <c r="M106" s="45" t="str">
        <f t="shared" si="25"/>
        <v/>
      </c>
      <c r="N106" s="45" t="str">
        <f t="shared" si="26"/>
        <v/>
      </c>
      <c r="O106" s="11"/>
      <c r="P106" s="100"/>
      <c r="Q106" s="71" t="str">
        <f t="shared" si="29"/>
        <v/>
      </c>
      <c r="R106" s="8">
        <f t="shared" si="30"/>
        <v>0</v>
      </c>
      <c r="S106" s="8">
        <f t="shared" si="31"/>
        <v>0</v>
      </c>
      <c r="AB106" s="58" t="str">
        <f t="shared" si="27"/>
        <v/>
      </c>
      <c r="AC106" s="56" t="str">
        <f>IF(I106="","",COUNTIF(H$28:H106,H106))</f>
        <v/>
      </c>
    </row>
    <row r="107" spans="1:29">
      <c r="A107" s="20">
        <v>80</v>
      </c>
      <c r="B107" s="4"/>
      <c r="C107" s="45" t="str">
        <f t="shared" si="22"/>
        <v/>
      </c>
      <c r="D107" s="45" t="str">
        <f t="shared" si="23"/>
        <v/>
      </c>
      <c r="E107" s="45" t="str">
        <f t="shared" si="24"/>
        <v/>
      </c>
      <c r="F107" s="45"/>
      <c r="G107" s="45"/>
      <c r="H107" s="45" t="str">
        <f t="shared" si="28"/>
        <v/>
      </c>
      <c r="I107" s="3"/>
      <c r="J107" s="3"/>
      <c r="K107" s="3"/>
      <c r="L107" s="3"/>
      <c r="M107" s="45" t="str">
        <f t="shared" si="25"/>
        <v/>
      </c>
      <c r="N107" s="45" t="str">
        <f t="shared" si="26"/>
        <v/>
      </c>
      <c r="O107" s="11"/>
      <c r="P107" s="100"/>
      <c r="Q107" s="71" t="str">
        <f t="shared" si="29"/>
        <v/>
      </c>
      <c r="R107" s="8">
        <f t="shared" si="30"/>
        <v>0</v>
      </c>
      <c r="S107" s="8">
        <f t="shared" si="31"/>
        <v>0</v>
      </c>
      <c r="AB107" s="58" t="str">
        <f t="shared" si="27"/>
        <v/>
      </c>
      <c r="AC107" s="56" t="str">
        <f>IF(I107="","",COUNTIF(H$28:H107,H107))</f>
        <v/>
      </c>
    </row>
    <row r="108" spans="1:29">
      <c r="A108" s="20">
        <v>81</v>
      </c>
      <c r="B108" s="4"/>
      <c r="C108" s="45" t="str">
        <f t="shared" si="22"/>
        <v/>
      </c>
      <c r="D108" s="45" t="str">
        <f t="shared" si="23"/>
        <v/>
      </c>
      <c r="E108" s="45" t="str">
        <f t="shared" si="24"/>
        <v/>
      </c>
      <c r="F108" s="45"/>
      <c r="G108" s="45"/>
      <c r="H108" s="45" t="str">
        <f t="shared" si="28"/>
        <v/>
      </c>
      <c r="I108" s="3"/>
      <c r="J108" s="3"/>
      <c r="K108" s="3"/>
      <c r="L108" s="3"/>
      <c r="M108" s="45" t="str">
        <f t="shared" si="25"/>
        <v/>
      </c>
      <c r="N108" s="45" t="str">
        <f t="shared" si="26"/>
        <v/>
      </c>
      <c r="O108" s="11"/>
      <c r="P108" s="100"/>
      <c r="Q108" s="71" t="str">
        <f t="shared" si="29"/>
        <v/>
      </c>
      <c r="R108" s="8">
        <f t="shared" si="30"/>
        <v>0</v>
      </c>
      <c r="S108" s="8">
        <f t="shared" si="31"/>
        <v>0</v>
      </c>
      <c r="AB108" s="58" t="str">
        <f t="shared" si="27"/>
        <v/>
      </c>
      <c r="AC108" s="56" t="str">
        <f>IF(I108="","",COUNTIF(H$28:H108,H108))</f>
        <v/>
      </c>
    </row>
    <row r="109" spans="1:29">
      <c r="A109" s="20">
        <v>82</v>
      </c>
      <c r="B109" s="4"/>
      <c r="C109" s="45" t="str">
        <f t="shared" si="22"/>
        <v/>
      </c>
      <c r="D109" s="45" t="str">
        <f t="shared" si="23"/>
        <v/>
      </c>
      <c r="E109" s="45" t="str">
        <f t="shared" si="24"/>
        <v/>
      </c>
      <c r="F109" s="45"/>
      <c r="G109" s="45"/>
      <c r="H109" s="45" t="str">
        <f t="shared" si="28"/>
        <v/>
      </c>
      <c r="I109" s="3"/>
      <c r="J109" s="3"/>
      <c r="K109" s="3"/>
      <c r="L109" s="3"/>
      <c r="M109" s="45" t="str">
        <f t="shared" si="25"/>
        <v/>
      </c>
      <c r="N109" s="45" t="str">
        <f t="shared" si="26"/>
        <v/>
      </c>
      <c r="O109" s="11"/>
      <c r="P109" s="100"/>
      <c r="Q109" s="71" t="str">
        <f t="shared" si="29"/>
        <v/>
      </c>
      <c r="R109" s="8">
        <f t="shared" si="30"/>
        <v>0</v>
      </c>
      <c r="S109" s="8">
        <f t="shared" si="31"/>
        <v>0</v>
      </c>
      <c r="AB109" s="58" t="str">
        <f t="shared" si="27"/>
        <v/>
      </c>
      <c r="AC109" s="56" t="str">
        <f>IF(I109="","",COUNTIF(H$28:H109,H109))</f>
        <v/>
      </c>
    </row>
    <row r="110" spans="1:29">
      <c r="A110" s="20">
        <v>83</v>
      </c>
      <c r="B110" s="4"/>
      <c r="C110" s="45" t="str">
        <f t="shared" si="22"/>
        <v/>
      </c>
      <c r="D110" s="45" t="str">
        <f t="shared" si="23"/>
        <v/>
      </c>
      <c r="E110" s="45" t="str">
        <f t="shared" si="24"/>
        <v/>
      </c>
      <c r="F110" s="45"/>
      <c r="G110" s="45"/>
      <c r="H110" s="45" t="str">
        <f t="shared" si="28"/>
        <v/>
      </c>
      <c r="I110" s="3"/>
      <c r="J110" s="3"/>
      <c r="K110" s="3"/>
      <c r="L110" s="3"/>
      <c r="M110" s="45" t="str">
        <f t="shared" si="25"/>
        <v/>
      </c>
      <c r="N110" s="45" t="str">
        <f t="shared" si="26"/>
        <v/>
      </c>
      <c r="O110" s="11"/>
      <c r="P110" s="100"/>
      <c r="Q110" s="71" t="str">
        <f t="shared" si="29"/>
        <v/>
      </c>
      <c r="R110" s="8">
        <f t="shared" si="30"/>
        <v>0</v>
      </c>
      <c r="S110" s="8">
        <f t="shared" si="31"/>
        <v>0</v>
      </c>
      <c r="AB110" s="58" t="str">
        <f t="shared" si="27"/>
        <v/>
      </c>
      <c r="AC110" s="56" t="str">
        <f>IF(I110="","",COUNTIF(H$28:H110,H110))</f>
        <v/>
      </c>
    </row>
    <row r="111" spans="1:29">
      <c r="A111" s="20">
        <v>84</v>
      </c>
      <c r="B111" s="4"/>
      <c r="C111" s="45" t="str">
        <f t="shared" si="22"/>
        <v/>
      </c>
      <c r="D111" s="45" t="str">
        <f t="shared" si="23"/>
        <v/>
      </c>
      <c r="E111" s="45" t="str">
        <f t="shared" si="24"/>
        <v/>
      </c>
      <c r="F111" s="45"/>
      <c r="G111" s="45"/>
      <c r="H111" s="45" t="str">
        <f t="shared" si="28"/>
        <v/>
      </c>
      <c r="I111" s="3"/>
      <c r="J111" s="3"/>
      <c r="K111" s="3"/>
      <c r="L111" s="3"/>
      <c r="M111" s="45" t="str">
        <f t="shared" si="25"/>
        <v/>
      </c>
      <c r="N111" s="45" t="str">
        <f t="shared" si="26"/>
        <v/>
      </c>
      <c r="O111" s="11"/>
      <c r="P111" s="100"/>
      <c r="Q111" s="71" t="str">
        <f t="shared" si="29"/>
        <v/>
      </c>
      <c r="R111" s="8">
        <f t="shared" si="30"/>
        <v>0</v>
      </c>
      <c r="S111" s="8">
        <f t="shared" si="31"/>
        <v>0</v>
      </c>
      <c r="AB111" s="58" t="str">
        <f t="shared" si="27"/>
        <v/>
      </c>
      <c r="AC111" s="56" t="str">
        <f>IF(I111="","",COUNTIF(H$28:H111,H111))</f>
        <v/>
      </c>
    </row>
    <row r="112" spans="1:29">
      <c r="A112" s="20">
        <v>85</v>
      </c>
      <c r="B112" s="4"/>
      <c r="C112" s="45" t="str">
        <f t="shared" si="22"/>
        <v/>
      </c>
      <c r="D112" s="45" t="str">
        <f t="shared" si="23"/>
        <v/>
      </c>
      <c r="E112" s="45" t="str">
        <f t="shared" si="24"/>
        <v/>
      </c>
      <c r="F112" s="45"/>
      <c r="G112" s="45"/>
      <c r="H112" s="45" t="str">
        <f t="shared" si="28"/>
        <v/>
      </c>
      <c r="I112" s="3"/>
      <c r="J112" s="3"/>
      <c r="K112" s="3"/>
      <c r="L112" s="3"/>
      <c r="M112" s="45" t="str">
        <f t="shared" si="25"/>
        <v/>
      </c>
      <c r="N112" s="45" t="str">
        <f t="shared" si="26"/>
        <v/>
      </c>
      <c r="O112" s="11"/>
      <c r="P112" s="100"/>
      <c r="Q112" s="71" t="str">
        <f t="shared" si="29"/>
        <v/>
      </c>
      <c r="R112" s="8">
        <f t="shared" si="30"/>
        <v>0</v>
      </c>
      <c r="S112" s="8">
        <f t="shared" si="31"/>
        <v>0</v>
      </c>
      <c r="AB112" s="58" t="str">
        <f t="shared" si="27"/>
        <v/>
      </c>
      <c r="AC112" s="56" t="str">
        <f>IF(I112="","",COUNTIF(H$28:H112,H112))</f>
        <v/>
      </c>
    </row>
    <row r="113" spans="1:29">
      <c r="A113" s="20">
        <v>86</v>
      </c>
      <c r="B113" s="4"/>
      <c r="C113" s="45" t="str">
        <f t="shared" si="22"/>
        <v/>
      </c>
      <c r="D113" s="45" t="str">
        <f t="shared" si="23"/>
        <v/>
      </c>
      <c r="E113" s="45" t="str">
        <f t="shared" si="24"/>
        <v/>
      </c>
      <c r="F113" s="45"/>
      <c r="G113" s="45"/>
      <c r="H113" s="45" t="str">
        <f t="shared" si="28"/>
        <v/>
      </c>
      <c r="I113" s="3"/>
      <c r="J113" s="3"/>
      <c r="K113" s="3"/>
      <c r="L113" s="3"/>
      <c r="M113" s="45" t="str">
        <f t="shared" si="25"/>
        <v/>
      </c>
      <c r="N113" s="45" t="str">
        <f t="shared" si="26"/>
        <v/>
      </c>
      <c r="O113" s="11"/>
      <c r="P113" s="100"/>
      <c r="Q113" s="71" t="str">
        <f t="shared" si="29"/>
        <v/>
      </c>
      <c r="R113" s="8">
        <f t="shared" si="30"/>
        <v>0</v>
      </c>
      <c r="S113" s="8">
        <f t="shared" si="31"/>
        <v>0</v>
      </c>
      <c r="AB113" s="58" t="str">
        <f t="shared" si="27"/>
        <v/>
      </c>
      <c r="AC113" s="56" t="str">
        <f>IF(I113="","",COUNTIF(H$28:H113,H113))</f>
        <v/>
      </c>
    </row>
    <row r="114" spans="1:29">
      <c r="A114" s="20">
        <v>87</v>
      </c>
      <c r="B114" s="4"/>
      <c r="C114" s="45" t="str">
        <f t="shared" si="22"/>
        <v/>
      </c>
      <c r="D114" s="45" t="str">
        <f t="shared" si="23"/>
        <v/>
      </c>
      <c r="E114" s="45" t="str">
        <f t="shared" si="24"/>
        <v/>
      </c>
      <c r="F114" s="45"/>
      <c r="G114" s="45"/>
      <c r="H114" s="45" t="str">
        <f t="shared" si="28"/>
        <v/>
      </c>
      <c r="I114" s="3"/>
      <c r="J114" s="3"/>
      <c r="K114" s="3"/>
      <c r="L114" s="3"/>
      <c r="M114" s="45" t="str">
        <f t="shared" si="25"/>
        <v/>
      </c>
      <c r="N114" s="45" t="str">
        <f t="shared" si="26"/>
        <v/>
      </c>
      <c r="O114" s="11"/>
      <c r="P114" s="100"/>
      <c r="Q114" s="71" t="str">
        <f t="shared" si="29"/>
        <v/>
      </c>
      <c r="R114" s="8">
        <f t="shared" si="30"/>
        <v>0</v>
      </c>
      <c r="S114" s="8">
        <f t="shared" si="31"/>
        <v>0</v>
      </c>
      <c r="AB114" s="58" t="str">
        <f t="shared" si="27"/>
        <v/>
      </c>
      <c r="AC114" s="56" t="str">
        <f>IF(I114="","",COUNTIF(H$28:H114,H114))</f>
        <v/>
      </c>
    </row>
    <row r="115" spans="1:29">
      <c r="A115" s="20">
        <v>88</v>
      </c>
      <c r="B115" s="4"/>
      <c r="C115" s="45" t="str">
        <f t="shared" si="22"/>
        <v/>
      </c>
      <c r="D115" s="45" t="str">
        <f t="shared" si="23"/>
        <v/>
      </c>
      <c r="E115" s="45" t="str">
        <f t="shared" si="24"/>
        <v/>
      </c>
      <c r="F115" s="45"/>
      <c r="G115" s="45"/>
      <c r="H115" s="45" t="str">
        <f t="shared" si="28"/>
        <v/>
      </c>
      <c r="I115" s="3"/>
      <c r="J115" s="3"/>
      <c r="K115" s="3"/>
      <c r="L115" s="3"/>
      <c r="M115" s="45" t="str">
        <f t="shared" si="25"/>
        <v/>
      </c>
      <c r="N115" s="45" t="str">
        <f t="shared" si="26"/>
        <v/>
      </c>
      <c r="O115" s="11"/>
      <c r="P115" s="100"/>
      <c r="Q115" s="71" t="str">
        <f t="shared" si="29"/>
        <v/>
      </c>
      <c r="R115" s="8">
        <f t="shared" si="30"/>
        <v>0</v>
      </c>
      <c r="S115" s="8">
        <f t="shared" si="31"/>
        <v>0</v>
      </c>
      <c r="AB115" s="58" t="str">
        <f t="shared" si="27"/>
        <v/>
      </c>
      <c r="AC115" s="56" t="str">
        <f>IF(I115="","",COUNTIF(H$28:H115,H115))</f>
        <v/>
      </c>
    </row>
    <row r="116" spans="1:29">
      <c r="A116" s="20">
        <v>89</v>
      </c>
      <c r="B116" s="4"/>
      <c r="C116" s="45" t="str">
        <f t="shared" si="22"/>
        <v/>
      </c>
      <c r="D116" s="45" t="str">
        <f t="shared" si="23"/>
        <v/>
      </c>
      <c r="E116" s="45" t="str">
        <f t="shared" si="24"/>
        <v/>
      </c>
      <c r="F116" s="45"/>
      <c r="G116" s="45"/>
      <c r="H116" s="45" t="str">
        <f t="shared" si="28"/>
        <v/>
      </c>
      <c r="I116" s="3"/>
      <c r="J116" s="3"/>
      <c r="K116" s="3"/>
      <c r="L116" s="3"/>
      <c r="M116" s="45" t="str">
        <f t="shared" si="25"/>
        <v/>
      </c>
      <c r="N116" s="45" t="str">
        <f t="shared" si="26"/>
        <v/>
      </c>
      <c r="O116" s="11"/>
      <c r="P116" s="100"/>
      <c r="Q116" s="71" t="str">
        <f t="shared" si="29"/>
        <v/>
      </c>
      <c r="R116" s="8">
        <f t="shared" si="30"/>
        <v>0</v>
      </c>
      <c r="S116" s="8">
        <f t="shared" si="31"/>
        <v>0</v>
      </c>
      <c r="AB116" s="58" t="str">
        <f t="shared" si="27"/>
        <v/>
      </c>
      <c r="AC116" s="56" t="str">
        <f>IF(I116="","",COUNTIF(H$28:H116,H116))</f>
        <v/>
      </c>
    </row>
    <row r="117" spans="1:29">
      <c r="A117" s="20">
        <v>90</v>
      </c>
      <c r="B117" s="4"/>
      <c r="C117" s="45" t="str">
        <f t="shared" si="22"/>
        <v/>
      </c>
      <c r="D117" s="45" t="str">
        <f t="shared" si="23"/>
        <v/>
      </c>
      <c r="E117" s="45" t="str">
        <f t="shared" si="24"/>
        <v/>
      </c>
      <c r="F117" s="45"/>
      <c r="G117" s="45"/>
      <c r="H117" s="45" t="str">
        <f t="shared" si="28"/>
        <v/>
      </c>
      <c r="I117" s="3"/>
      <c r="J117" s="3"/>
      <c r="K117" s="3"/>
      <c r="L117" s="3"/>
      <c r="M117" s="45" t="str">
        <f t="shared" si="25"/>
        <v/>
      </c>
      <c r="N117" s="45" t="str">
        <f t="shared" si="26"/>
        <v/>
      </c>
      <c r="O117" s="11"/>
      <c r="P117" s="100"/>
      <c r="Q117" s="71" t="str">
        <f t="shared" si="29"/>
        <v/>
      </c>
      <c r="R117" s="8">
        <f t="shared" si="30"/>
        <v>0</v>
      </c>
      <c r="S117" s="8">
        <f t="shared" si="31"/>
        <v>0</v>
      </c>
      <c r="AB117" s="58" t="str">
        <f t="shared" si="27"/>
        <v/>
      </c>
      <c r="AC117" s="56" t="str">
        <f>IF(I117="","",COUNTIF(H$28:H117,H117))</f>
        <v/>
      </c>
    </row>
    <row r="118" spans="1:29">
      <c r="A118" s="20">
        <v>91</v>
      </c>
      <c r="B118" s="4"/>
      <c r="C118" s="45" t="str">
        <f t="shared" si="22"/>
        <v/>
      </c>
      <c r="D118" s="45" t="str">
        <f t="shared" si="23"/>
        <v/>
      </c>
      <c r="E118" s="45" t="str">
        <f t="shared" si="24"/>
        <v/>
      </c>
      <c r="F118" s="45"/>
      <c r="G118" s="45"/>
      <c r="H118" s="45" t="str">
        <f t="shared" si="28"/>
        <v/>
      </c>
      <c r="I118" s="3"/>
      <c r="J118" s="3"/>
      <c r="K118" s="3"/>
      <c r="L118" s="3"/>
      <c r="M118" s="45" t="str">
        <f t="shared" si="25"/>
        <v/>
      </c>
      <c r="N118" s="45" t="str">
        <f t="shared" si="26"/>
        <v/>
      </c>
      <c r="O118" s="11"/>
      <c r="P118" s="100"/>
      <c r="Q118" s="71" t="str">
        <f t="shared" si="29"/>
        <v/>
      </c>
      <c r="R118" s="8">
        <f t="shared" si="30"/>
        <v>0</v>
      </c>
      <c r="S118" s="8">
        <f t="shared" si="31"/>
        <v>0</v>
      </c>
      <c r="AB118" s="58" t="str">
        <f t="shared" si="27"/>
        <v/>
      </c>
      <c r="AC118" s="56" t="str">
        <f>IF(I118="","",COUNTIF(H$28:H118,H118))</f>
        <v/>
      </c>
    </row>
    <row r="119" spans="1:29">
      <c r="A119" s="20">
        <v>92</v>
      </c>
      <c r="B119" s="4"/>
      <c r="C119" s="45" t="str">
        <f t="shared" si="22"/>
        <v/>
      </c>
      <c r="D119" s="45" t="str">
        <f t="shared" si="23"/>
        <v/>
      </c>
      <c r="E119" s="45" t="str">
        <f t="shared" si="24"/>
        <v/>
      </c>
      <c r="F119" s="45"/>
      <c r="G119" s="45"/>
      <c r="H119" s="45" t="str">
        <f t="shared" si="28"/>
        <v/>
      </c>
      <c r="I119" s="3"/>
      <c r="J119" s="3"/>
      <c r="K119" s="3"/>
      <c r="L119" s="3"/>
      <c r="M119" s="45" t="str">
        <f t="shared" si="25"/>
        <v/>
      </c>
      <c r="N119" s="45" t="str">
        <f t="shared" si="26"/>
        <v/>
      </c>
      <c r="O119" s="11"/>
      <c r="P119" s="100"/>
      <c r="Q119" s="71" t="str">
        <f t="shared" si="29"/>
        <v/>
      </c>
      <c r="R119" s="8">
        <f t="shared" si="30"/>
        <v>0</v>
      </c>
      <c r="S119" s="8">
        <f t="shared" si="31"/>
        <v>0</v>
      </c>
      <c r="AB119" s="58" t="str">
        <f t="shared" si="27"/>
        <v/>
      </c>
      <c r="AC119" s="56" t="str">
        <f>IF(I119="","",COUNTIF(H$28:H119,H119))</f>
        <v/>
      </c>
    </row>
    <row r="120" spans="1:29">
      <c r="A120" s="20">
        <v>93</v>
      </c>
      <c r="B120" s="4"/>
      <c r="C120" s="45" t="str">
        <f t="shared" si="22"/>
        <v/>
      </c>
      <c r="D120" s="45" t="str">
        <f t="shared" si="23"/>
        <v/>
      </c>
      <c r="E120" s="45" t="str">
        <f t="shared" si="24"/>
        <v/>
      </c>
      <c r="F120" s="45"/>
      <c r="G120" s="45"/>
      <c r="H120" s="45" t="str">
        <f t="shared" si="28"/>
        <v/>
      </c>
      <c r="I120" s="3"/>
      <c r="J120" s="3"/>
      <c r="K120" s="3"/>
      <c r="L120" s="3"/>
      <c r="M120" s="45" t="str">
        <f t="shared" si="25"/>
        <v/>
      </c>
      <c r="N120" s="45" t="str">
        <f t="shared" si="26"/>
        <v/>
      </c>
      <c r="O120" s="11"/>
      <c r="P120" s="100"/>
      <c r="Q120" s="71" t="str">
        <f t="shared" si="29"/>
        <v/>
      </c>
      <c r="R120" s="8">
        <f t="shared" si="30"/>
        <v>0</v>
      </c>
      <c r="S120" s="8">
        <f t="shared" si="31"/>
        <v>0</v>
      </c>
      <c r="AB120" s="58" t="str">
        <f t="shared" si="27"/>
        <v/>
      </c>
      <c r="AC120" s="56" t="str">
        <f>IF(I120="","",COUNTIF(H$28:H120,H120))</f>
        <v/>
      </c>
    </row>
    <row r="121" spans="1:29">
      <c r="A121" s="20">
        <v>94</v>
      </c>
      <c r="B121" s="4"/>
      <c r="C121" s="45" t="str">
        <f t="shared" si="22"/>
        <v/>
      </c>
      <c r="D121" s="45" t="str">
        <f t="shared" si="23"/>
        <v/>
      </c>
      <c r="E121" s="45" t="str">
        <f t="shared" si="24"/>
        <v/>
      </c>
      <c r="F121" s="45"/>
      <c r="G121" s="45"/>
      <c r="H121" s="45" t="str">
        <f t="shared" si="28"/>
        <v/>
      </c>
      <c r="I121" s="3"/>
      <c r="J121" s="3"/>
      <c r="K121" s="3"/>
      <c r="L121" s="3"/>
      <c r="M121" s="45" t="str">
        <f t="shared" si="25"/>
        <v/>
      </c>
      <c r="N121" s="45" t="str">
        <f t="shared" si="26"/>
        <v/>
      </c>
      <c r="O121" s="11"/>
      <c r="P121" s="100"/>
      <c r="Q121" s="71" t="str">
        <f t="shared" si="29"/>
        <v/>
      </c>
      <c r="R121" s="8">
        <f t="shared" si="30"/>
        <v>0</v>
      </c>
      <c r="S121" s="8">
        <f t="shared" si="31"/>
        <v>0</v>
      </c>
      <c r="AB121" s="58" t="str">
        <f t="shared" si="27"/>
        <v/>
      </c>
      <c r="AC121" s="56" t="str">
        <f>IF(I121="","",COUNTIF(H$28:H121,H121))</f>
        <v/>
      </c>
    </row>
    <row r="122" spans="1:29">
      <c r="A122" s="20">
        <v>95</v>
      </c>
      <c r="B122" s="4"/>
      <c r="C122" s="45" t="str">
        <f t="shared" si="22"/>
        <v/>
      </c>
      <c r="D122" s="45" t="str">
        <f t="shared" si="23"/>
        <v/>
      </c>
      <c r="E122" s="45" t="str">
        <f t="shared" si="24"/>
        <v/>
      </c>
      <c r="F122" s="45"/>
      <c r="G122" s="45"/>
      <c r="H122" s="45" t="str">
        <f t="shared" si="28"/>
        <v/>
      </c>
      <c r="I122" s="3"/>
      <c r="J122" s="3"/>
      <c r="K122" s="3"/>
      <c r="L122" s="3"/>
      <c r="M122" s="45" t="str">
        <f t="shared" si="25"/>
        <v/>
      </c>
      <c r="N122" s="45" t="str">
        <f t="shared" si="26"/>
        <v/>
      </c>
      <c r="O122" s="11"/>
      <c r="P122" s="100"/>
      <c r="Q122" s="71" t="str">
        <f t="shared" si="29"/>
        <v/>
      </c>
      <c r="R122" s="8">
        <f t="shared" si="30"/>
        <v>0</v>
      </c>
      <c r="S122" s="8">
        <f t="shared" si="31"/>
        <v>0</v>
      </c>
      <c r="AB122" s="58" t="str">
        <f t="shared" si="27"/>
        <v/>
      </c>
      <c r="AC122" s="56" t="str">
        <f>IF(I122="","",COUNTIF(H$28:H122,H122))</f>
        <v/>
      </c>
    </row>
    <row r="123" spans="1:29">
      <c r="A123" s="20">
        <v>96</v>
      </c>
      <c r="B123" s="4"/>
      <c r="C123" s="45" t="str">
        <f t="shared" si="22"/>
        <v/>
      </c>
      <c r="D123" s="45" t="str">
        <f t="shared" si="23"/>
        <v/>
      </c>
      <c r="E123" s="45" t="str">
        <f t="shared" si="24"/>
        <v/>
      </c>
      <c r="F123" s="45"/>
      <c r="G123" s="45"/>
      <c r="H123" s="45" t="str">
        <f t="shared" si="28"/>
        <v/>
      </c>
      <c r="I123" s="3"/>
      <c r="J123" s="3"/>
      <c r="K123" s="3"/>
      <c r="L123" s="3"/>
      <c r="M123" s="45" t="str">
        <f t="shared" si="25"/>
        <v/>
      </c>
      <c r="N123" s="45" t="str">
        <f t="shared" si="26"/>
        <v/>
      </c>
      <c r="O123" s="11"/>
      <c r="P123" s="100"/>
      <c r="Q123" s="71" t="str">
        <f t="shared" si="29"/>
        <v/>
      </c>
      <c r="R123" s="8">
        <f t="shared" si="30"/>
        <v>0</v>
      </c>
      <c r="S123" s="8">
        <f t="shared" si="31"/>
        <v>0</v>
      </c>
      <c r="AB123" s="58" t="str">
        <f t="shared" si="27"/>
        <v/>
      </c>
      <c r="AC123" s="56" t="str">
        <f>IF(I123="","",COUNTIF(H$28:H123,H123))</f>
        <v/>
      </c>
    </row>
    <row r="124" spans="1:29">
      <c r="A124" s="20">
        <v>97</v>
      </c>
      <c r="B124" s="4"/>
      <c r="C124" s="45" t="str">
        <f t="shared" ref="C124:C127" si="32">IF(ISBLANK(B124),"",VLOOKUP(B124,種目,2,FALSE))</f>
        <v/>
      </c>
      <c r="D124" s="45" t="str">
        <f t="shared" si="23"/>
        <v/>
      </c>
      <c r="E124" s="45" t="str">
        <f t="shared" si="24"/>
        <v/>
      </c>
      <c r="F124" s="45"/>
      <c r="G124" s="45"/>
      <c r="H124" s="45" t="str">
        <f t="shared" si="28"/>
        <v/>
      </c>
      <c r="I124" s="3"/>
      <c r="J124" s="3"/>
      <c r="K124" s="3"/>
      <c r="L124" s="3"/>
      <c r="M124" s="45" t="str">
        <f t="shared" si="25"/>
        <v/>
      </c>
      <c r="N124" s="45" t="str">
        <f t="shared" si="26"/>
        <v/>
      </c>
      <c r="O124" s="11"/>
      <c r="P124" s="100"/>
      <c r="Q124" s="71" t="str">
        <f t="shared" si="29"/>
        <v/>
      </c>
      <c r="R124" s="8">
        <f t="shared" si="30"/>
        <v>0</v>
      </c>
      <c r="S124" s="8">
        <f t="shared" si="31"/>
        <v>0</v>
      </c>
      <c r="AB124" s="58" t="str">
        <f t="shared" si="27"/>
        <v/>
      </c>
      <c r="AC124" s="56" t="str">
        <f>IF(I124="","",COUNTIF(H$28:H124,H124))</f>
        <v/>
      </c>
    </row>
    <row r="125" spans="1:29">
      <c r="A125" s="20">
        <v>98</v>
      </c>
      <c r="B125" s="4"/>
      <c r="C125" s="45" t="str">
        <f t="shared" si="32"/>
        <v/>
      </c>
      <c r="D125" s="45" t="str">
        <f t="shared" si="23"/>
        <v/>
      </c>
      <c r="E125" s="45" t="str">
        <f t="shared" si="24"/>
        <v/>
      </c>
      <c r="F125" s="45"/>
      <c r="G125" s="45"/>
      <c r="H125" s="45" t="str">
        <f t="shared" si="28"/>
        <v/>
      </c>
      <c r="I125" s="3"/>
      <c r="J125" s="3"/>
      <c r="K125" s="3"/>
      <c r="L125" s="3"/>
      <c r="M125" s="45" t="str">
        <f t="shared" si="25"/>
        <v/>
      </c>
      <c r="N125" s="45" t="str">
        <f t="shared" si="26"/>
        <v/>
      </c>
      <c r="O125" s="11"/>
      <c r="P125" s="100"/>
      <c r="Q125" s="71" t="str">
        <f t="shared" si="29"/>
        <v/>
      </c>
      <c r="R125" s="8">
        <f t="shared" si="30"/>
        <v>0</v>
      </c>
      <c r="S125" s="8">
        <f t="shared" si="31"/>
        <v>0</v>
      </c>
      <c r="AB125" s="58" t="str">
        <f t="shared" si="27"/>
        <v/>
      </c>
      <c r="AC125" s="56" t="str">
        <f>IF(I125="","",COUNTIF(H$28:H125,H125))</f>
        <v/>
      </c>
    </row>
    <row r="126" spans="1:29">
      <c r="A126" s="20">
        <v>99</v>
      </c>
      <c r="B126" s="4"/>
      <c r="C126" s="45" t="str">
        <f t="shared" si="32"/>
        <v/>
      </c>
      <c r="D126" s="45" t="str">
        <f t="shared" si="23"/>
        <v/>
      </c>
      <c r="E126" s="45" t="str">
        <f t="shared" si="24"/>
        <v/>
      </c>
      <c r="F126" s="45"/>
      <c r="G126" s="45"/>
      <c r="H126" s="45" t="str">
        <f t="shared" si="28"/>
        <v/>
      </c>
      <c r="I126" s="3"/>
      <c r="J126" s="3"/>
      <c r="K126" s="3"/>
      <c r="L126" s="3"/>
      <c r="M126" s="45" t="str">
        <f t="shared" si="25"/>
        <v/>
      </c>
      <c r="N126" s="45" t="str">
        <f t="shared" si="26"/>
        <v/>
      </c>
      <c r="O126" s="11"/>
      <c r="P126" s="100"/>
      <c r="Q126" s="71" t="str">
        <f t="shared" si="29"/>
        <v/>
      </c>
      <c r="R126" s="8">
        <f t="shared" si="30"/>
        <v>0</v>
      </c>
      <c r="S126" s="8">
        <f t="shared" si="31"/>
        <v>0</v>
      </c>
      <c r="AB126" s="58" t="str">
        <f t="shared" si="27"/>
        <v/>
      </c>
      <c r="AC126" s="56" t="str">
        <f>IF(I126="","",COUNTIF(H$28:H126,H126))</f>
        <v/>
      </c>
    </row>
    <row r="127" spans="1:29" ht="13.8" thickBot="1">
      <c r="A127" s="20">
        <v>100</v>
      </c>
      <c r="B127" s="5"/>
      <c r="C127" s="55" t="str">
        <f t="shared" si="32"/>
        <v/>
      </c>
      <c r="D127" s="55" t="str">
        <f t="shared" si="23"/>
        <v/>
      </c>
      <c r="E127" s="55" t="str">
        <f t="shared" si="24"/>
        <v/>
      </c>
      <c r="F127" s="55"/>
      <c r="G127" s="55"/>
      <c r="H127" s="55" t="str">
        <f t="shared" si="28"/>
        <v/>
      </c>
      <c r="I127" s="6"/>
      <c r="J127" s="6"/>
      <c r="K127" s="6"/>
      <c r="L127" s="6"/>
      <c r="M127" s="55" t="str">
        <f t="shared" si="25"/>
        <v/>
      </c>
      <c r="N127" s="55" t="str">
        <f t="shared" si="26"/>
        <v/>
      </c>
      <c r="O127" s="12"/>
      <c r="P127" s="103"/>
      <c r="Q127" s="74" t="str">
        <f t="shared" si="29"/>
        <v/>
      </c>
      <c r="R127" s="8">
        <f t="shared" si="30"/>
        <v>0</v>
      </c>
      <c r="S127" s="8">
        <f t="shared" si="31"/>
        <v>0</v>
      </c>
      <c r="AB127" s="58" t="str">
        <f t="shared" si="27"/>
        <v/>
      </c>
      <c r="AC127" s="56" t="str">
        <f>IF(I127="","",COUNTIF(H$28:H127,H127))</f>
        <v/>
      </c>
    </row>
    <row r="128" spans="1:29" hidden="1">
      <c r="AB128" s="58" t="str">
        <f t="shared" si="27"/>
        <v/>
      </c>
    </row>
  </sheetData>
  <sheetProtection algorithmName="SHA-512" hashValue="cbsbuJb3sX5ynA2RXr6yg9Nsk5lRkdtkxGMXUgsKPCn4NXUqaZ5dUrA+hI2Sf3/ItKPqeFbq4S+JUnbxKdOX+A==" saltValue="4ph42CTVqNKgfBGaNFy/UA==" spinCount="100000" sheet="1" objects="1" scenarios="1" selectLockedCells="1"/>
  <mergeCells count="21">
    <mergeCell ref="B3:C3"/>
    <mergeCell ref="B4:C4"/>
    <mergeCell ref="B5:C6"/>
    <mergeCell ref="B7:C7"/>
    <mergeCell ref="O10:V12"/>
    <mergeCell ref="O5:T5"/>
    <mergeCell ref="O6:T6"/>
    <mergeCell ref="E5:J6"/>
    <mergeCell ref="K5:K6"/>
    <mergeCell ref="B8:I8"/>
    <mergeCell ref="B9:C12"/>
    <mergeCell ref="E9:J9"/>
    <mergeCell ref="E10:J10"/>
    <mergeCell ref="E11:J11"/>
    <mergeCell ref="E12:J12"/>
    <mergeCell ref="O3:T3"/>
    <mergeCell ref="E3:J3"/>
    <mergeCell ref="J8:K8"/>
    <mergeCell ref="E7:K7"/>
    <mergeCell ref="O4:T4"/>
    <mergeCell ref="E4:I4"/>
  </mergeCells>
  <phoneticPr fontId="2"/>
  <conditionalFormatting sqref="B28:Q127">
    <cfRule type="expression" dxfId="11" priority="11">
      <formula>$B28&gt;=21</formula>
    </cfRule>
  </conditionalFormatting>
  <conditionalFormatting sqref="Q63:S127">
    <cfRule type="containsText" dxfId="10" priority="64" stopIfTrue="1" operator="containsText" text="NG">
      <formula>NOT(ISERROR(SEARCH("NG",Q63)))</formula>
    </cfRule>
    <cfRule type="containsText" dxfId="9" priority="65" stopIfTrue="1" operator="containsText" text="NG">
      <formula>NOT(ISERROR(SEARCH("NG",Q63)))</formula>
    </cfRule>
  </conditionalFormatting>
  <conditionalFormatting sqref="Q28:T62">
    <cfRule type="containsText" dxfId="8" priority="76" stopIfTrue="1" operator="containsText" text="NG">
      <formula>NOT(ISERROR(SEARCH("NG",Q28)))</formula>
    </cfRule>
    <cfRule type="containsText" dxfId="7" priority="77" stopIfTrue="1" operator="containsText" text="NG">
      <formula>NOT(ISERROR(SEARCH("NG",Q28)))</formula>
    </cfRule>
  </conditionalFormatting>
  <conditionalFormatting sqref="X33:X40">
    <cfRule type="cellIs" dxfId="6" priority="6" operator="greaterThan">
      <formula>2</formula>
    </cfRule>
  </conditionalFormatting>
  <conditionalFormatting sqref="X41">
    <cfRule type="cellIs" dxfId="5" priority="4" operator="equal">
      <formula>0</formula>
    </cfRule>
    <cfRule type="cellIs" dxfId="4" priority="5" operator="notBetween">
      <formula>4</formula>
      <formula>6</formula>
    </cfRule>
  </conditionalFormatting>
  <conditionalFormatting sqref="X55:X61">
    <cfRule type="cellIs" dxfId="3" priority="3" operator="greaterThan">
      <formula>2</formula>
    </cfRule>
  </conditionalFormatting>
  <conditionalFormatting sqref="X62">
    <cfRule type="cellIs" dxfId="2" priority="1" operator="equal">
      <formula>0</formula>
    </cfRule>
    <cfRule type="cellIs" dxfId="1" priority="2" operator="notBetween">
      <formula>4</formula>
      <formula>6</formula>
    </cfRule>
  </conditionalFormatting>
  <dataValidations count="9">
    <dataValidation allowBlank="1" showInputMessage="1" showErrorMessage="1" sqref="E3:H3 K5 W8 Q63:S127 Q28:T62 J28:J127 J7:J8 K9 E7:I7 E9" xr:uid="{00000000-0002-0000-0000-000000000000}"/>
    <dataValidation imeMode="halfAlpha" allowBlank="1" showInputMessage="1" showErrorMessage="1" sqref="M28:N127" xr:uid="{00000000-0002-0000-0000-000001000000}"/>
    <dataValidation imeMode="halfKatakana" allowBlank="1" showInputMessage="1" showErrorMessage="1" sqref="K28:K127" xr:uid="{00000000-0002-0000-0000-000002000000}"/>
    <dataValidation type="decimal" imeMode="halfAlpha" allowBlank="1" showInputMessage="1" showErrorMessage="1" sqref="O28:O127" xr:uid="{00000000-0002-0000-0000-000003000000}">
      <formula1>0</formula1>
      <formula2>120</formula2>
    </dataValidation>
    <dataValidation type="whole" imeMode="disabled" allowBlank="1" showInputMessage="1" showErrorMessage="1" sqref="L28:L127" xr:uid="{00000000-0002-0000-0000-000004000000}">
      <formula1>5</formula1>
      <formula2>6</formula2>
    </dataValidation>
    <dataValidation type="whole" imeMode="disabled" allowBlank="1" showInputMessage="1" showErrorMessage="1" sqref="B28:B127" xr:uid="{00000000-0002-0000-0000-000005000000}">
      <formula1>1</formula1>
      <formula2>34</formula2>
    </dataValidation>
    <dataValidation type="whole" imeMode="disabled" allowBlank="1" showInputMessage="1" showErrorMessage="1" sqref="I28:I127" xr:uid="{00000000-0002-0000-0000-000006000000}">
      <formula1>1000</formula1>
      <formula2>19999</formula2>
    </dataValidation>
    <dataValidation type="custom" imeMode="halfKatakana" allowBlank="1" showInputMessage="1" showErrorMessage="1" sqref="K4" xr:uid="{00000000-0002-0000-0000-000007000000}">
      <formula1>AQ2=0</formula1>
    </dataValidation>
    <dataValidation type="list" allowBlank="1" showInputMessage="1" showErrorMessage="1" sqref="P28:P127" xr:uid="{00000000-0002-0000-0000-000008000000}">
      <formula1>$AE$4:$AH$4</formula1>
    </dataValidation>
  </dataValidations>
  <pageMargins left="0.59055118110236227" right="0" top="0.39370078740157483" bottom="0.39370078740157483" header="0.19685039370078741" footer="0.19685039370078741"/>
  <pageSetup paperSize="9" scale="76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27"/>
  <sheetViews>
    <sheetView zoomScaleNormal="100" workbookViewId="0">
      <selection activeCell="J8" sqref="J8"/>
    </sheetView>
  </sheetViews>
  <sheetFormatPr defaultColWidth="0" defaultRowHeight="13.2" zeroHeight="1"/>
  <cols>
    <col min="1" max="1" width="19.21875" customWidth="1"/>
    <col min="2" max="2" width="9" customWidth="1"/>
    <col min="3" max="3" width="3.33203125" bestFit="1" customWidth="1"/>
    <col min="4" max="5" width="8.77734375" customWidth="1"/>
    <col min="6" max="6" width="7.44140625" customWidth="1"/>
    <col min="7" max="7" width="3.33203125" bestFit="1" customWidth="1"/>
    <col min="8" max="8" width="17.44140625" customWidth="1"/>
    <col min="9" max="11" width="9" customWidth="1"/>
    <col min="12" max="12" width="10" customWidth="1"/>
    <col min="13" max="16384" width="9" hidden="1"/>
  </cols>
  <sheetData>
    <row r="1" spans="1:12" ht="25.8">
      <c r="A1" s="159" t="s">
        <v>39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7.5" customHeight="1"/>
    <row r="3" spans="1:12" ht="30" customHeight="1">
      <c r="A3" s="64" t="s">
        <v>40</v>
      </c>
      <c r="B3" s="155">
        <f>申込書!E3</f>
        <v>0</v>
      </c>
      <c r="C3" s="156"/>
      <c r="D3" s="156"/>
      <c r="E3" s="157"/>
      <c r="F3" s="153" t="s">
        <v>54</v>
      </c>
      <c r="G3" s="153"/>
      <c r="H3" s="173">
        <f>申込書!E5</f>
        <v>0</v>
      </c>
      <c r="I3" s="173"/>
      <c r="J3" s="173"/>
      <c r="K3" s="173"/>
      <c r="L3" s="172" t="s">
        <v>21</v>
      </c>
    </row>
    <row r="4" spans="1:12" ht="30" customHeight="1">
      <c r="A4" s="64" t="s">
        <v>4</v>
      </c>
      <c r="B4" s="155">
        <f>申込書!E7</f>
        <v>0</v>
      </c>
      <c r="C4" s="156"/>
      <c r="D4" s="156"/>
      <c r="E4" s="157"/>
      <c r="F4" s="153"/>
      <c r="G4" s="153"/>
      <c r="H4" s="173"/>
      <c r="I4" s="173"/>
      <c r="J4" s="173"/>
      <c r="K4" s="173"/>
      <c r="L4" s="172"/>
    </row>
    <row r="5" spans="1:12" ht="12" customHeight="1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>
      <c r="D6" s="154" t="s">
        <v>47</v>
      </c>
      <c r="E6" s="154"/>
    </row>
    <row r="7" spans="1:12" ht="15" customHeight="1">
      <c r="A7" s="153" t="s">
        <v>41</v>
      </c>
      <c r="B7" s="162">
        <f>申込書!W4</f>
        <v>900</v>
      </c>
      <c r="C7" s="158" t="s">
        <v>44</v>
      </c>
      <c r="D7" s="153">
        <f>申込書!U4</f>
        <v>0</v>
      </c>
      <c r="E7" s="153"/>
      <c r="F7" s="154" t="s">
        <v>50</v>
      </c>
      <c r="G7" s="154" t="s">
        <v>53</v>
      </c>
      <c r="H7" s="152">
        <f>B7*D7</f>
        <v>0</v>
      </c>
    </row>
    <row r="8" spans="1:12" ht="15" customHeight="1">
      <c r="A8" s="153"/>
      <c r="B8" s="162"/>
      <c r="C8" s="158"/>
      <c r="D8" s="153"/>
      <c r="E8" s="153"/>
      <c r="F8" s="154"/>
      <c r="G8" s="154"/>
      <c r="H8" s="152"/>
    </row>
    <row r="9" spans="1:12" ht="3.75" customHeight="1"/>
    <row r="10" spans="1:12" ht="15" customHeight="1">
      <c r="D10" s="154" t="s">
        <v>48</v>
      </c>
      <c r="E10" s="154"/>
    </row>
    <row r="11" spans="1:12" ht="15" customHeight="1" thickBot="1">
      <c r="A11" s="153" t="s">
        <v>42</v>
      </c>
      <c r="B11" s="162">
        <f>申込書!W5</f>
        <v>1500</v>
      </c>
      <c r="C11" s="158" t="s">
        <v>44</v>
      </c>
      <c r="D11" s="153">
        <f>申込書!U5</f>
        <v>0</v>
      </c>
      <c r="E11" s="153"/>
      <c r="F11" s="154" t="s">
        <v>51</v>
      </c>
      <c r="G11" s="154" t="s">
        <v>53</v>
      </c>
      <c r="H11" s="152">
        <f>B11*D11</f>
        <v>0</v>
      </c>
      <c r="J11" s="154" t="s">
        <v>55</v>
      </c>
      <c r="K11" s="154"/>
      <c r="L11" s="154"/>
    </row>
    <row r="12" spans="1:12" ht="15" customHeight="1">
      <c r="A12" s="153"/>
      <c r="B12" s="162"/>
      <c r="C12" s="158"/>
      <c r="D12" s="153"/>
      <c r="E12" s="153"/>
      <c r="F12" s="154"/>
      <c r="G12" s="154"/>
      <c r="H12" s="152"/>
      <c r="J12" s="163">
        <f>H7+H11+H20+H24</f>
        <v>0</v>
      </c>
      <c r="K12" s="164"/>
      <c r="L12" s="165"/>
    </row>
    <row r="13" spans="1:12" ht="3.75" customHeight="1">
      <c r="A13" s="63"/>
      <c r="B13" s="69"/>
      <c r="C13" s="70"/>
      <c r="D13" s="63"/>
      <c r="E13" s="63"/>
      <c r="F13" s="63"/>
      <c r="G13" s="63"/>
      <c r="H13" s="66"/>
      <c r="J13" s="166"/>
      <c r="K13" s="167"/>
      <c r="L13" s="168"/>
    </row>
    <row r="14" spans="1:12" ht="15" hidden="1" customHeight="1">
      <c r="A14" s="63"/>
      <c r="B14" s="174" t="s">
        <v>65</v>
      </c>
      <c r="C14" s="175"/>
      <c r="D14" s="29" t="s">
        <v>59</v>
      </c>
      <c r="E14" s="64" t="str">
        <f>IF(AND(申込書!X45&gt;3,申込書!X45&lt;7),"○","×")</f>
        <v>×</v>
      </c>
      <c r="F14" s="176" t="s">
        <v>63</v>
      </c>
      <c r="G14" s="177"/>
      <c r="H14" s="177"/>
      <c r="J14" s="166"/>
      <c r="K14" s="167"/>
      <c r="L14" s="168"/>
    </row>
    <row r="15" spans="1:12" ht="15" hidden="1" customHeight="1">
      <c r="A15" s="63"/>
      <c r="B15" s="175"/>
      <c r="C15" s="175"/>
      <c r="D15" s="29" t="s">
        <v>60</v>
      </c>
      <c r="E15" s="64" t="str">
        <f>IF(AND(申込書!X46&gt;3,申込書!X46&lt;7),"○","×")</f>
        <v>×</v>
      </c>
      <c r="F15" s="178"/>
      <c r="G15" s="177"/>
      <c r="H15" s="177"/>
      <c r="J15" s="166"/>
      <c r="K15" s="167"/>
      <c r="L15" s="168"/>
    </row>
    <row r="16" spans="1:12" ht="15" customHeight="1">
      <c r="A16" s="63"/>
      <c r="B16" s="175"/>
      <c r="C16" s="175"/>
      <c r="D16" s="29" t="s">
        <v>61</v>
      </c>
      <c r="E16" s="64" t="str">
        <f>IF(AND(申込書!X41&gt;3,申込書!X41&lt;7),"○","×")</f>
        <v>×</v>
      </c>
      <c r="F16" s="178"/>
      <c r="G16" s="177"/>
      <c r="H16" s="177"/>
      <c r="J16" s="166"/>
      <c r="K16" s="167"/>
      <c r="L16" s="168"/>
    </row>
    <row r="17" spans="1:12" ht="15" customHeight="1">
      <c r="A17" s="63"/>
      <c r="B17" s="175"/>
      <c r="C17" s="175"/>
      <c r="D17" s="29" t="s">
        <v>62</v>
      </c>
      <c r="E17" s="64" t="str">
        <f>IF(AND(申込書!X60&gt;3,申込書!X60&lt;7),"○","×")</f>
        <v>×</v>
      </c>
      <c r="F17" s="178"/>
      <c r="G17" s="177"/>
      <c r="H17" s="177"/>
      <c r="J17" s="166"/>
      <c r="K17" s="167"/>
      <c r="L17" s="168"/>
    </row>
    <row r="18" spans="1:12" ht="3.75" customHeight="1">
      <c r="F18" s="63"/>
      <c r="J18" s="166"/>
      <c r="K18" s="167"/>
      <c r="L18" s="168"/>
    </row>
    <row r="19" spans="1:12" ht="15" customHeight="1">
      <c r="D19" s="154" t="s">
        <v>49</v>
      </c>
      <c r="E19" s="154"/>
      <c r="J19" s="166"/>
      <c r="K19" s="167"/>
      <c r="L19" s="168"/>
    </row>
    <row r="20" spans="1:12" ht="15" customHeight="1" thickBot="1">
      <c r="A20" s="161" t="s">
        <v>43</v>
      </c>
      <c r="B20" s="162">
        <v>500</v>
      </c>
      <c r="C20" s="158" t="s">
        <v>44</v>
      </c>
      <c r="D20" s="153">
        <f>COUNTIF(申込書!AC28:AC127,1)</f>
        <v>0</v>
      </c>
      <c r="E20" s="153"/>
      <c r="F20" s="154" t="s">
        <v>52</v>
      </c>
      <c r="G20" s="154" t="s">
        <v>53</v>
      </c>
      <c r="H20" s="152">
        <f>B20*D20</f>
        <v>0</v>
      </c>
      <c r="J20" s="169"/>
      <c r="K20" s="170"/>
      <c r="L20" s="171"/>
    </row>
    <row r="21" spans="1:12" ht="15" customHeight="1">
      <c r="A21" s="161"/>
      <c r="B21" s="162"/>
      <c r="C21" s="158"/>
      <c r="D21" s="153"/>
      <c r="E21" s="153"/>
      <c r="F21" s="154"/>
      <c r="G21" s="154"/>
      <c r="H21" s="152"/>
    </row>
    <row r="22" spans="1:12" ht="3.75" customHeight="1">
      <c r="A22" s="65"/>
      <c r="B22" s="66"/>
      <c r="C22" s="63"/>
      <c r="D22" s="63"/>
      <c r="E22" s="63"/>
      <c r="F22" s="63"/>
      <c r="G22" s="63"/>
      <c r="H22" s="66"/>
    </row>
    <row r="23" spans="1:12" ht="15" customHeight="1">
      <c r="D23" s="154" t="s">
        <v>57</v>
      </c>
      <c r="E23" s="154"/>
    </row>
    <row r="24" spans="1:12" ht="15" customHeight="1">
      <c r="A24" s="161" t="s">
        <v>56</v>
      </c>
      <c r="B24" s="162">
        <f>申込書!W6</f>
        <v>500</v>
      </c>
      <c r="C24" s="158" t="s">
        <v>44</v>
      </c>
      <c r="D24" s="153">
        <f>申込書!U6</f>
        <v>0</v>
      </c>
      <c r="E24" s="153"/>
      <c r="F24" s="154" t="s">
        <v>58</v>
      </c>
      <c r="G24" s="154" t="s">
        <v>53</v>
      </c>
      <c r="H24" s="152">
        <f>B24*D24</f>
        <v>0</v>
      </c>
    </row>
    <row r="25" spans="1:12" ht="15" customHeight="1">
      <c r="A25" s="161"/>
      <c r="B25" s="162"/>
      <c r="C25" s="158"/>
      <c r="D25" s="153"/>
      <c r="E25" s="153"/>
      <c r="F25" s="154"/>
      <c r="G25" s="154"/>
      <c r="H25" s="152"/>
    </row>
    <row r="26" spans="1:12" ht="15" customHeight="1">
      <c r="A26" s="65"/>
      <c r="B26" s="66"/>
      <c r="C26" s="63"/>
      <c r="D26" s="63"/>
      <c r="E26" s="63"/>
      <c r="F26" s="63"/>
      <c r="G26" s="63"/>
      <c r="H26" s="66"/>
    </row>
    <row r="27" spans="1:12" ht="80.25" customHeight="1">
      <c r="A27" s="160" t="s">
        <v>64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</row>
  </sheetData>
  <sheetProtection password="948A" sheet="1" objects="1" scenarios="1"/>
  <mergeCells count="43">
    <mergeCell ref="D24:E25"/>
    <mergeCell ref="D23:E23"/>
    <mergeCell ref="F14:H17"/>
    <mergeCell ref="A20:A21"/>
    <mergeCell ref="F20:F21"/>
    <mergeCell ref="A11:A12"/>
    <mergeCell ref="A7:A8"/>
    <mergeCell ref="B7:B8"/>
    <mergeCell ref="B11:B12"/>
    <mergeCell ref="B20:B21"/>
    <mergeCell ref="B14:C17"/>
    <mergeCell ref="A1:L1"/>
    <mergeCell ref="A27:L27"/>
    <mergeCell ref="A24:A25"/>
    <mergeCell ref="B24:B25"/>
    <mergeCell ref="C24:C25"/>
    <mergeCell ref="F24:F25"/>
    <mergeCell ref="G24:G25"/>
    <mergeCell ref="H24:H25"/>
    <mergeCell ref="J12:L20"/>
    <mergeCell ref="J11:L11"/>
    <mergeCell ref="L3:L4"/>
    <mergeCell ref="H3:K4"/>
    <mergeCell ref="H7:H8"/>
    <mergeCell ref="G7:G8"/>
    <mergeCell ref="G11:G12"/>
    <mergeCell ref="G20:G21"/>
    <mergeCell ref="H11:H12"/>
    <mergeCell ref="H20:H21"/>
    <mergeCell ref="F3:G4"/>
    <mergeCell ref="D6:E6"/>
    <mergeCell ref="B3:E3"/>
    <mergeCell ref="B4:E4"/>
    <mergeCell ref="C7:C8"/>
    <mergeCell ref="C11:C12"/>
    <mergeCell ref="C20:C21"/>
    <mergeCell ref="D7:E8"/>
    <mergeCell ref="D11:E12"/>
    <mergeCell ref="D10:E10"/>
    <mergeCell ref="D20:E21"/>
    <mergeCell ref="D19:E19"/>
    <mergeCell ref="F7:F8"/>
    <mergeCell ref="F11:F12"/>
  </mergeCells>
  <phoneticPr fontId="2"/>
  <conditionalFormatting sqref="B3:B4 H3:K4">
    <cfRule type="cellIs" dxfId="0" priority="1" operator="equal">
      <formula>0</formula>
    </cfRule>
  </conditionalFormatting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申込書</vt:lpstr>
      <vt:lpstr>振込金額計算</vt:lpstr>
      <vt:lpstr>申込書!Print_Area</vt:lpstr>
      <vt:lpstr>申込書!Print_Titles</vt:lpstr>
      <vt:lpstr>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恭弘 大石</cp:lastModifiedBy>
  <cp:lastPrinted>2020-07-11T01:41:20Z</cp:lastPrinted>
  <dcterms:modified xsi:type="dcterms:W3CDTF">2025-04-02T10:56:11Z</dcterms:modified>
</cp:coreProperties>
</file>